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fd_F&amp;A\FIC Beleid\Stafbureau Individueel\Stephen de Vries\WETENSCHAPSBUREAU\"/>
    </mc:Choice>
  </mc:AlternateContent>
  <bookViews>
    <workbookView xWindow="0" yWindow="2805" windowWidth="21630" windowHeight="7590" tabRatio="799"/>
  </bookViews>
  <sheets>
    <sheet name="hoe invullen" sheetId="6" r:id="rId1"/>
    <sheet name="Voorblad" sheetId="5" r:id="rId2"/>
    <sheet name="Begroting totaal" sheetId="2" r:id="rId3"/>
    <sheet name="Begroting per patient" sheetId="4" r:id="rId4"/>
    <sheet name="Invulblad begroting" sheetId="1" state="hidden" r:id="rId5"/>
    <sheet name="Marap format" sheetId="3" state="hidden" r:id="rId6"/>
  </sheets>
  <definedNames>
    <definedName name="_xlnm.Print_Area" localSheetId="3">'Begroting per patient'!$A$1:$C$56</definedName>
    <definedName name="_xlnm.Print_Area" localSheetId="2">'Begroting totaal'!$A$1:$C$57</definedName>
    <definedName name="_xlnm.Print_Area" localSheetId="4">'Invulblad begroting'!$A$1:$I$93</definedName>
    <definedName name="_xlnm.Print_Area" localSheetId="1">Voorblad!$A$1:$I$30</definedName>
  </definedNames>
  <calcPr calcId="162913"/>
</workbook>
</file>

<file path=xl/calcChain.xml><?xml version="1.0" encoding="utf-8"?>
<calcChain xmlns="http://schemas.openxmlformats.org/spreadsheetml/2006/main">
  <c r="B6" i="4" l="1"/>
  <c r="B5" i="4"/>
  <c r="C49" i="4" s="1"/>
  <c r="B4" i="4"/>
  <c r="B3" i="4"/>
  <c r="K9" i="5"/>
  <c r="D17" i="5"/>
  <c r="C40" i="2"/>
  <c r="C16" i="2"/>
  <c r="C22" i="2"/>
  <c r="C38" i="2"/>
  <c r="C42" i="2" s="1"/>
  <c r="C55" i="2" s="1"/>
  <c r="C52" i="2"/>
  <c r="R9" i="5"/>
  <c r="R10" i="5"/>
  <c r="R11" i="5"/>
  <c r="R12" i="5"/>
  <c r="R13" i="5"/>
  <c r="R14" i="5"/>
  <c r="R15" i="5"/>
  <c r="R16" i="5"/>
  <c r="R17" i="5"/>
  <c r="R18" i="5"/>
  <c r="R19" i="5"/>
  <c r="R20" i="5"/>
  <c r="C36" i="2"/>
  <c r="C30" i="2"/>
  <c r="G80" i="1"/>
  <c r="G81" i="1" s="1"/>
  <c r="F75" i="1"/>
  <c r="G75" i="1"/>
  <c r="F76" i="1"/>
  <c r="G76" i="1"/>
  <c r="F77" i="1"/>
  <c r="G77" i="1"/>
  <c r="F78" i="1"/>
  <c r="G78" i="1"/>
  <c r="F79" i="1"/>
  <c r="G79" i="1"/>
  <c r="F74" i="1"/>
  <c r="G74" i="1"/>
  <c r="D79" i="1"/>
  <c r="H79" i="1"/>
  <c r="D78" i="1"/>
  <c r="H78" i="1"/>
  <c r="D77" i="1"/>
  <c r="H77" i="1"/>
  <c r="D76" i="1"/>
  <c r="H76" i="1"/>
  <c r="D75" i="1"/>
  <c r="H75" i="1"/>
  <c r="D74" i="1"/>
  <c r="H74" i="1"/>
  <c r="H81" i="1" s="1"/>
  <c r="F63" i="1"/>
  <c r="G63" i="1"/>
  <c r="F62" i="1"/>
  <c r="G62" i="1"/>
  <c r="F61" i="1"/>
  <c r="G61" i="1"/>
  <c r="F60" i="1"/>
  <c r="G60" i="1"/>
  <c r="F59" i="1"/>
  <c r="G59" i="1"/>
  <c r="F58" i="1"/>
  <c r="G58" i="1"/>
  <c r="F57" i="1"/>
  <c r="G57" i="1"/>
  <c r="F56" i="1"/>
  <c r="G56" i="1"/>
  <c r="F55" i="1"/>
  <c r="G55" i="1"/>
  <c r="F54" i="1"/>
  <c r="G54" i="1"/>
  <c r="F53" i="1"/>
  <c r="G53" i="1"/>
  <c r="F52" i="1"/>
  <c r="G52" i="1"/>
  <c r="D63" i="1"/>
  <c r="H63" i="1"/>
  <c r="D62" i="1"/>
  <c r="H62" i="1"/>
  <c r="D61" i="1"/>
  <c r="H61" i="1"/>
  <c r="D60" i="1"/>
  <c r="H60" i="1"/>
  <c r="D59" i="1"/>
  <c r="H59" i="1"/>
  <c r="D58" i="1"/>
  <c r="H58" i="1"/>
  <c r="D57" i="1"/>
  <c r="H57" i="1"/>
  <c r="D56" i="1"/>
  <c r="H56" i="1"/>
  <c r="D55" i="1"/>
  <c r="H55" i="1"/>
  <c r="D54" i="1"/>
  <c r="H54" i="1"/>
  <c r="D53" i="1"/>
  <c r="H53" i="1"/>
  <c r="D52" i="1"/>
  <c r="H52" i="1"/>
  <c r="H64" i="1" s="1"/>
  <c r="D48" i="1"/>
  <c r="D47" i="1"/>
  <c r="D46" i="1"/>
  <c r="D45" i="1"/>
  <c r="D44" i="1"/>
  <c r="D43" i="1"/>
  <c r="D42" i="1"/>
  <c r="D41" i="1"/>
  <c r="D40" i="1"/>
  <c r="D39" i="1"/>
  <c r="D38" i="1"/>
  <c r="D37" i="1"/>
  <c r="F48" i="1"/>
  <c r="H48" i="1"/>
  <c r="F47" i="1"/>
  <c r="H47" i="1"/>
  <c r="F46" i="1"/>
  <c r="H46" i="1"/>
  <c r="F45" i="1"/>
  <c r="H45" i="1"/>
  <c r="F44" i="1"/>
  <c r="H44" i="1"/>
  <c r="F43" i="1"/>
  <c r="H43" i="1"/>
  <c r="F42" i="1"/>
  <c r="H42" i="1"/>
  <c r="F41" i="1"/>
  <c r="H41" i="1"/>
  <c r="F40" i="1"/>
  <c r="H40" i="1"/>
  <c r="F39" i="1"/>
  <c r="H39" i="1"/>
  <c r="F38" i="1"/>
  <c r="H38" i="1"/>
  <c r="F37" i="1"/>
  <c r="H37" i="1"/>
  <c r="H49" i="1" s="1"/>
  <c r="G38" i="1"/>
  <c r="G39" i="1"/>
  <c r="G40" i="1"/>
  <c r="G41" i="1"/>
  <c r="G42" i="1"/>
  <c r="G43" i="1"/>
  <c r="G44" i="1"/>
  <c r="G45" i="1"/>
  <c r="G46" i="1"/>
  <c r="G47" i="1"/>
  <c r="G48" i="1"/>
  <c r="G37" i="1"/>
  <c r="D30" i="1"/>
  <c r="D31" i="1"/>
  <c r="F31" i="1"/>
  <c r="H31" i="1"/>
  <c r="D32" i="1"/>
  <c r="D33" i="1"/>
  <c r="F32" i="1"/>
  <c r="H32" i="1"/>
  <c r="F33" i="1"/>
  <c r="H33" i="1"/>
  <c r="D29" i="1"/>
  <c r="F29" i="1"/>
  <c r="H29" i="1"/>
  <c r="F24" i="1"/>
  <c r="H24" i="1"/>
  <c r="F23" i="1"/>
  <c r="H23" i="1"/>
  <c r="F22" i="1"/>
  <c r="H22" i="1"/>
  <c r="G24" i="1"/>
  <c r="G23" i="1"/>
  <c r="G22" i="1"/>
  <c r="G25" i="1" s="1"/>
  <c r="E24" i="1"/>
  <c r="E23" i="1"/>
  <c r="E22" i="1"/>
  <c r="F6" i="1"/>
  <c r="H6" i="1"/>
  <c r="F7" i="1"/>
  <c r="H7" i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5" i="1"/>
  <c r="G33" i="1"/>
  <c r="G31" i="1"/>
  <c r="F30" i="1"/>
  <c r="G30" i="1"/>
  <c r="G29" i="1"/>
  <c r="G32" i="1"/>
  <c r="C79" i="1"/>
  <c r="C78" i="1"/>
  <c r="C77" i="1"/>
  <c r="C76" i="1"/>
  <c r="C75" i="1"/>
  <c r="C74" i="1"/>
  <c r="C63" i="1"/>
  <c r="C62" i="1"/>
  <c r="C61" i="1"/>
  <c r="C60" i="1"/>
  <c r="C59" i="1"/>
  <c r="C58" i="1"/>
  <c r="C57" i="1"/>
  <c r="C56" i="1"/>
  <c r="C55" i="1"/>
  <c r="C54" i="1"/>
  <c r="C53" i="1"/>
  <c r="C52" i="1"/>
  <c r="C48" i="1"/>
  <c r="C47" i="1"/>
  <c r="C46" i="1"/>
  <c r="C45" i="1"/>
  <c r="C44" i="1"/>
  <c r="C43" i="1"/>
  <c r="C42" i="1"/>
  <c r="C41" i="1"/>
  <c r="C40" i="1"/>
  <c r="C39" i="1"/>
  <c r="C38" i="1"/>
  <c r="C37" i="1"/>
  <c r="C33" i="1"/>
  <c r="C32" i="1"/>
  <c r="C31" i="1"/>
  <c r="C30" i="1"/>
  <c r="C29" i="1"/>
  <c r="C24" i="1"/>
  <c r="C23" i="1"/>
  <c r="C22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5" i="1"/>
  <c r="F5" i="1"/>
  <c r="H5" i="1"/>
  <c r="I26" i="1"/>
  <c r="B6" i="2"/>
  <c r="G5" i="1"/>
  <c r="G21" i="1" s="1"/>
  <c r="G26" i="1" s="1"/>
  <c r="H21" i="1"/>
  <c r="H25" i="1"/>
  <c r="H26" i="1"/>
  <c r="H71" i="1"/>
  <c r="B4" i="2"/>
  <c r="B3" i="2"/>
  <c r="B5" i="2"/>
  <c r="H30" i="1"/>
  <c r="H34" i="1" s="1"/>
  <c r="G93" i="1"/>
  <c r="G71" i="1"/>
  <c r="G64" i="1"/>
  <c r="G49" i="1"/>
  <c r="G34" i="1"/>
  <c r="H83" i="1" l="1"/>
  <c r="G83" i="1"/>
  <c r="C11" i="4"/>
  <c r="C13" i="4"/>
  <c r="C19" i="4"/>
  <c r="C21" i="4"/>
  <c r="C26" i="4"/>
  <c r="C28" i="4"/>
  <c r="C33" i="4"/>
  <c r="C35" i="4"/>
  <c r="C46" i="4"/>
  <c r="C48" i="4"/>
  <c r="C15" i="4"/>
  <c r="C12" i="4"/>
  <c r="C14" i="4"/>
  <c r="C20" i="4"/>
  <c r="C25" i="4"/>
  <c r="C27" i="4"/>
  <c r="C29" i="4"/>
  <c r="C34" i="4"/>
  <c r="C40" i="4"/>
  <c r="C47" i="4"/>
  <c r="C52" i="4" l="1"/>
  <c r="C36" i="4"/>
  <c r="C22" i="4"/>
  <c r="C30" i="4"/>
  <c r="C16" i="4"/>
  <c r="C38" i="4" s="1"/>
  <c r="C42" i="4" s="1"/>
  <c r="C55" i="4" s="1"/>
</calcChain>
</file>

<file path=xl/sharedStrings.xml><?xml version="1.0" encoding="utf-8"?>
<sst xmlns="http://schemas.openxmlformats.org/spreadsheetml/2006/main" count="350" uniqueCount="163">
  <si>
    <t>Opstartfase</t>
  </si>
  <si>
    <t>wie</t>
  </si>
  <si>
    <t>aantal uren</t>
  </si>
  <si>
    <t>aantal uren per patient</t>
  </si>
  <si>
    <t>uurtarief</t>
  </si>
  <si>
    <t>Lezen protocol / beoordelen haalbaarheid</t>
  </si>
  <si>
    <t>RV</t>
  </si>
  <si>
    <t>Arts</t>
  </si>
  <si>
    <t>Begroting opstellen</t>
  </si>
  <si>
    <t>Contract besprekingen</t>
  </si>
  <si>
    <t>Patienteninformatie beoordelen/aanpassen</t>
  </si>
  <si>
    <t>Workload opstellen</t>
  </si>
  <si>
    <t>Overleg monitor/sponsor</t>
  </si>
  <si>
    <t>CRF training</t>
  </si>
  <si>
    <t>CRF beoordelen/training</t>
  </si>
  <si>
    <t>Onderzoeks documenten ontwikkelen</t>
  </si>
  <si>
    <t>Apotheek overleg/voorbereiding</t>
  </si>
  <si>
    <t>Laboratoria overleg/voorbereiding</t>
  </si>
  <si>
    <t>Voorbereiding cathkamer personeel</t>
  </si>
  <si>
    <t>Voorbereiden Initiatievisite</t>
  </si>
  <si>
    <t>Initiatievisite</t>
  </si>
  <si>
    <t>Totaal opstartfee</t>
  </si>
  <si>
    <t>METC Procedure</t>
  </si>
  <si>
    <t>Totaal METC Procedure</t>
  </si>
  <si>
    <t>Totaal opstartfase</t>
  </si>
  <si>
    <t>opstartfee</t>
  </si>
  <si>
    <t>METC procedure</t>
  </si>
  <si>
    <t>Implementatiefase voor inclusie</t>
  </si>
  <si>
    <t>screenen/anamnese/onderzoek /per pt</t>
  </si>
  <si>
    <t>screenen/anamnese/Lich. onderzoek</t>
  </si>
  <si>
    <t>informed consent procedure</t>
  </si>
  <si>
    <t>baseline visit and CRF completion</t>
  </si>
  <si>
    <t>Aantal patienten:</t>
  </si>
  <si>
    <t>Totaal Implementatiefase voor inclusie</t>
  </si>
  <si>
    <t>Dataverzameling 2delijns</t>
  </si>
  <si>
    <t>Polikliniekvisites</t>
  </si>
  <si>
    <t>Afnemen Vragenlijsten</t>
  </si>
  <si>
    <t>Ecg</t>
  </si>
  <si>
    <t>CRF invullen + queries</t>
  </si>
  <si>
    <t>Monitor-visite</t>
  </si>
  <si>
    <t>SAE Beoordelen arts</t>
  </si>
  <si>
    <t>SAE's doornemen/invullen/versturen</t>
  </si>
  <si>
    <t>Administratie/correspondentie</t>
  </si>
  <si>
    <t>Medicatie bestellen</t>
  </si>
  <si>
    <t>Totaal Dataverzameling 2delijns</t>
  </si>
  <si>
    <t>Dataverzameling 3delijns</t>
  </si>
  <si>
    <t>Totaal Dataverzameling 3delijns</t>
  </si>
  <si>
    <t>Apotheek/Laboratorium/Radiologie</t>
  </si>
  <si>
    <t xml:space="preserve">Apotheek </t>
  </si>
  <si>
    <t>Laboratorium</t>
  </si>
  <si>
    <t>Radiologie</t>
  </si>
  <si>
    <t>Totaal Apotheek/Laboratorium/Radiologie</t>
  </si>
  <si>
    <t>Afsluitfase/diversen /onvoorzien</t>
  </si>
  <si>
    <t>Close-out visite</t>
  </si>
  <si>
    <t>SAE beoordelen arts</t>
  </si>
  <si>
    <t>Archivering /opslag</t>
  </si>
  <si>
    <t>Onvoorzien</t>
  </si>
  <si>
    <t>Totaal Afsluitfase/diversen /onvoorzien</t>
  </si>
  <si>
    <t>Naam project</t>
  </si>
  <si>
    <t>opstartfase</t>
  </si>
  <si>
    <t>Totaal kosten</t>
  </si>
  <si>
    <t>Kosten</t>
  </si>
  <si>
    <t>Opbrengsten</t>
  </si>
  <si>
    <t>middelen vanuit eigen ziekenhuis</t>
  </si>
  <si>
    <t>middelen vanuit de overheid</t>
  </si>
  <si>
    <t>middelen vanuit Gezondheidszorg- en particuliere fondsen</t>
  </si>
  <si>
    <t>middelen vanuit particulieren, bedrijven en instellingen</t>
  </si>
  <si>
    <t>Totaal opbrengsten</t>
  </si>
  <si>
    <t>Werkelijk maand</t>
  </si>
  <si>
    <t>Begroot maand</t>
  </si>
  <si>
    <t>Δ Werk/Begr maand</t>
  </si>
  <si>
    <t>Werkelijk cumulatief</t>
  </si>
  <si>
    <t>Begroot cumulatief</t>
  </si>
  <si>
    <t>Δ Werk/Begr cumulatief</t>
  </si>
  <si>
    <t>Kosten:</t>
  </si>
  <si>
    <t>Opbrengsten:</t>
  </si>
  <si>
    <t>Metc-nummmer:</t>
  </si>
  <si>
    <t>Project/onderzoek:</t>
  </si>
  <si>
    <t>Saldo</t>
  </si>
  <si>
    <t>Pathologie</t>
  </si>
  <si>
    <t>Extern of zelf geïnitieerd</t>
  </si>
  <si>
    <t>ECG</t>
  </si>
  <si>
    <t xml:space="preserve">vergoeding </t>
  </si>
  <si>
    <t>METC/HAGA project nummer</t>
  </si>
  <si>
    <t>Naam Hoofdonderzoeker</t>
  </si>
  <si>
    <t>opbrengsten uit DBC</t>
  </si>
  <si>
    <t>Naam Studie</t>
  </si>
  <si>
    <t>Duur studie</t>
  </si>
  <si>
    <t>Sponsor (naam sponsor)</t>
  </si>
  <si>
    <t>Contactpersoon</t>
  </si>
  <si>
    <t>Emailadres</t>
  </si>
  <si>
    <t>Monitoring agency</t>
  </si>
  <si>
    <t>Patientengroep</t>
  </si>
  <si>
    <t>Andere disciplines betrokken, denk aan lab, apotheek</t>
  </si>
  <si>
    <t>Aantal visites (totaal)</t>
  </si>
  <si>
    <t>Belang onderzoek (wetenschappelijk/ financieel)</t>
  </si>
  <si>
    <t>Handtekening voor akkoord</t>
  </si>
  <si>
    <t>RV (€50)</t>
  </si>
  <si>
    <t>RV (€37)</t>
  </si>
  <si>
    <t>Coordin (€45)</t>
  </si>
  <si>
    <t>Arts (€140)</t>
  </si>
  <si>
    <t>Arts (€150)</t>
  </si>
  <si>
    <t>Totaal project</t>
  </si>
  <si>
    <t>Totaal per patient</t>
  </si>
  <si>
    <t>Medische microbiologie</t>
  </si>
  <si>
    <t>Begroting totaal</t>
  </si>
  <si>
    <t>Overige kosten</t>
  </si>
  <si>
    <t>Behandelfase</t>
  </si>
  <si>
    <t>Totaal Behandelfase</t>
  </si>
  <si>
    <t>Naam tekenbevoegde van de vakgroep</t>
  </si>
  <si>
    <t xml:space="preserve">Wmo-plichtig </t>
  </si>
  <si>
    <t>Niet Wmo-plichtig</t>
  </si>
  <si>
    <t xml:space="preserve">Type studie </t>
  </si>
  <si>
    <t>Zelf geinitieerd - Gesponsord</t>
  </si>
  <si>
    <t>Zelf geinitieerd - niet gesponsord</t>
  </si>
  <si>
    <t>Wmo- of Niet Wmo-plichtig</t>
  </si>
  <si>
    <t>Consortium - Gesponsord</t>
  </si>
  <si>
    <t>Consortium - niet gesponsord</t>
  </si>
  <si>
    <t>Multicenter - Gesponsord</t>
  </si>
  <si>
    <t>Multicenter - niet gesponsord</t>
  </si>
  <si>
    <t xml:space="preserve">ww Wetenschap </t>
  </si>
  <si>
    <t>O1</t>
  </si>
  <si>
    <t>Bijdrage wetenschapsbureau</t>
  </si>
  <si>
    <t xml:space="preserve">Onderzoeksrekening  </t>
  </si>
  <si>
    <t>HagaT-nummer:</t>
  </si>
  <si>
    <t>Kosten personeel</t>
  </si>
  <si>
    <t>Bijdrage wetenschapsbureau (prijslijst 2020)</t>
  </si>
  <si>
    <t>Totaal van alle kosten</t>
  </si>
  <si>
    <t>Totaal van alle opbrengsten</t>
  </si>
  <si>
    <t>EVENTUEEL VERSCHIL TUSSEN OPBRENGSTEN EN KOSTEN:</t>
  </si>
  <si>
    <t>- = NADEEL, + = VOORDEEL</t>
  </si>
  <si>
    <t xml:space="preserve">Begroting in € </t>
  </si>
  <si>
    <t>Totaal kosten van het onderzoek</t>
  </si>
  <si>
    <t>Toekenningen in € en/of financieringen</t>
  </si>
  <si>
    <t>WIE FINANCIERT?</t>
  </si>
  <si>
    <t>O Middelen vanuit eigen vakgroep?</t>
  </si>
  <si>
    <t>O Middelen vanuit de overheid?</t>
  </si>
  <si>
    <t>O Middelen vanuit particulieren, bedrijven en instellingen?</t>
  </si>
  <si>
    <t>O Middelen vanuit Gezondheidszorg- en particuliere fondsen?</t>
  </si>
  <si>
    <t>EN VOOR HOEVEEL?</t>
  </si>
  <si>
    <t>Begroting totaal per patient</t>
  </si>
  <si>
    <t>HOE DEZE BLADEN IN TE VULLEN?</t>
  </si>
  <si>
    <t>VOORBLAD:</t>
  </si>
  <si>
    <t>NAAM STUDIE INVULLEN</t>
  </si>
  <si>
    <t>PROJECT NUMMER INVULLEN</t>
  </si>
  <si>
    <t>AANTAL PATIENTEN</t>
  </si>
  <si>
    <t>ONDERZOEKSREKENING</t>
  </si>
  <si>
    <t>geel</t>
  </si>
  <si>
    <t>blauw</t>
  </si>
  <si>
    <t>WMO PLICHTIG</t>
  </si>
  <si>
    <t>TYPE STUDIE</t>
  </si>
  <si>
    <t>GEEL</t>
  </si>
  <si>
    <t>HANDMATIG INVULLEN</t>
  </si>
  <si>
    <t>BLAUW</t>
  </si>
  <si>
    <t>BIJDRAGE INVULLEN</t>
  </si>
  <si>
    <t>VIA HET ZWARTE FILTER</t>
  </si>
  <si>
    <t>BEGROTING TOTAAL</t>
  </si>
  <si>
    <t>VANAF REGEL 45 INVULLEN HOE DE FINANCIERING IS GEREGELD EN VOOR HOEVEEL</t>
  </si>
  <si>
    <t>DE REST VAN ALLE REGELS WORDT AUTOMATISCH GEVULD VANUIT HET VOORBLAD</t>
  </si>
  <si>
    <t>BEGROTING PER PATIENT</t>
  </si>
  <si>
    <t>ALLE REGELS WORDEN AUTOMATISCH GEVULD VAN UTI HET BLAD BEGROTING TOTAAL</t>
  </si>
  <si>
    <t>ALLE KOSTEN EN OPBRENGSTEN WORDEN TERUGGEREKEND PER PATIENT.</t>
  </si>
  <si>
    <t>VOORBLAD UITDRAAIEN EN LATEN ONDERTEKENEN EN TOEVOEGEN ALS PFD AAN DE BEGROTING IN CASTOR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</si>
</sst>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_-* #,##0.0_-;_-* #,##0.0\-;_-* &quot;-&quot;??_-;_-@_-"/>
    <numFmt numFmtId="168" formatCode="_-* #,##0_-;_-* #,##0\-;_-* &quot;-&quot;??_-;_-@_-"/>
    <numFmt numFmtId="169" formatCode="_ [$€-2]\ * #,##0.00_ ;_ [$€-2]\ * \-#,##0.00_ ;_ [$€-2]\ * &quot;-&quot;??_ ;_ @_ 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">
    <xf numFmtId="0" fontId="0" fillId="0" borderId="0"/>
    <xf numFmtId="166" fontId="8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6" borderId="26" applyNumberFormat="0" applyAlignment="0" applyProtection="0"/>
    <xf numFmtId="0" fontId="14" fillId="7" borderId="2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28" applyNumberFormat="0" applyFill="0" applyAlignment="0" applyProtection="0"/>
    <xf numFmtId="0" fontId="18" fillId="0" borderId="29" applyNumberFormat="0" applyFill="0" applyAlignment="0" applyProtection="0"/>
    <xf numFmtId="0" fontId="19" fillId="0" borderId="3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26" applyNumberFormat="0" applyAlignment="0" applyProtection="0"/>
    <xf numFmtId="0" fontId="21" fillId="0" borderId="31" applyNumberFormat="0" applyFill="0" applyAlignment="0" applyProtection="0"/>
    <xf numFmtId="0" fontId="22" fillId="10" borderId="0" applyNumberFormat="0" applyBorder="0" applyAlignment="0" applyProtection="0"/>
    <xf numFmtId="0" fontId="23" fillId="11" borderId="25" applyNumberFormat="0" applyFont="0" applyAlignment="0" applyProtection="0"/>
    <xf numFmtId="0" fontId="24" fillId="6" borderId="32" applyNumberFormat="0" applyAlignment="0" applyProtection="0"/>
    <xf numFmtId="0" fontId="25" fillId="0" borderId="0" applyNumberFormat="0" applyFill="0" applyBorder="0" applyAlignment="0" applyProtection="0"/>
    <xf numFmtId="0" fontId="26" fillId="0" borderId="33" applyNumberFormat="0" applyFill="0" applyAlignment="0" applyProtection="0"/>
    <xf numFmtId="0" fontId="27" fillId="0" borderId="0" applyNumberFormat="0" applyFill="0" applyBorder="0" applyAlignment="0" applyProtection="0"/>
  </cellStyleXfs>
  <cellXfs count="166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164" fontId="2" fillId="2" borderId="1" xfId="0" applyNumberFormat="1" applyFont="1" applyFill="1" applyBorder="1" applyAlignment="1">
      <alignment vertical="center"/>
    </xf>
    <xf numFmtId="0" fontId="0" fillId="0" borderId="9" xfId="0" applyBorder="1"/>
    <xf numFmtId="0" fontId="3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64" fontId="0" fillId="0" borderId="2" xfId="0" applyNumberFormat="1" applyBorder="1"/>
    <xf numFmtId="0" fontId="2" fillId="2" borderId="1" xfId="0" applyFont="1" applyFill="1" applyBorder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2" borderId="6" xfId="0" applyFont="1" applyFill="1" applyBorder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0" xfId="0" applyFont="1"/>
    <xf numFmtId="164" fontId="5" fillId="0" borderId="0" xfId="0" applyNumberFormat="1" applyFont="1"/>
    <xf numFmtId="0" fontId="0" fillId="0" borderId="0" xfId="0" applyProtection="1"/>
    <xf numFmtId="164" fontId="0" fillId="0" borderId="2" xfId="0" applyNumberFormat="1" applyBorder="1" applyProtection="1">
      <protection locked="0"/>
    </xf>
    <xf numFmtId="0" fontId="0" fillId="0" borderId="9" xfId="0" applyFill="1" applyBorder="1"/>
    <xf numFmtId="0" fontId="4" fillId="0" borderId="2" xfId="0" applyFont="1" applyBorder="1"/>
    <xf numFmtId="0" fontId="1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164" fontId="1" fillId="0" borderId="0" xfId="0" applyNumberFormat="1" applyFont="1"/>
    <xf numFmtId="0" fontId="0" fillId="0" borderId="0" xfId="0" applyBorder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164" fontId="0" fillId="0" borderId="14" xfId="0" applyNumberFormat="1" applyBorder="1"/>
    <xf numFmtId="164" fontId="1" fillId="0" borderId="9" xfId="0" applyNumberFormat="1" applyFont="1" applyBorder="1"/>
    <xf numFmtId="0" fontId="0" fillId="0" borderId="5" xfId="0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8" xfId="0" applyFont="1" applyBorder="1"/>
    <xf numFmtId="0" fontId="0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4" fontId="0" fillId="3" borderId="5" xfId="0" applyNumberForma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0" xfId="0" applyBorder="1" applyProtection="1">
      <protection locked="0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Border="1" applyProtection="1">
      <protection locked="0"/>
    </xf>
    <xf numFmtId="167" fontId="0" fillId="0" borderId="2" xfId="1" applyNumberFormat="1" applyFont="1" applyFill="1" applyBorder="1" applyAlignment="1">
      <alignment horizontal="center" vertical="center"/>
    </xf>
    <xf numFmtId="168" fontId="0" fillId="0" borderId="2" xfId="1" applyNumberFormat="1" applyFont="1" applyFill="1" applyBorder="1" applyAlignment="1">
      <alignment horizontal="center" vertical="center"/>
    </xf>
    <xf numFmtId="0" fontId="0" fillId="0" borderId="23" xfId="0" applyBorder="1" applyProtection="1">
      <protection locked="0"/>
    </xf>
    <xf numFmtId="164" fontId="2" fillId="2" borderId="24" xfId="0" applyNumberFormat="1" applyFont="1" applyFill="1" applyBorder="1" applyAlignment="1">
      <alignment vertical="center"/>
    </xf>
    <xf numFmtId="164" fontId="0" fillId="0" borderId="5" xfId="0" applyNumberFormat="1" applyFill="1" applyBorder="1" applyAlignment="1" applyProtection="1">
      <alignment horizontal="center" vertical="center"/>
    </xf>
    <xf numFmtId="0" fontId="10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28" fillId="0" borderId="0" xfId="0" applyFont="1"/>
    <xf numFmtId="0" fontId="0" fillId="0" borderId="0" xfId="0" applyAlignment="1">
      <alignment vertical="center" wrapText="1"/>
    </xf>
    <xf numFmtId="169" fontId="0" fillId="0" borderId="0" xfId="0" applyNumberFormat="1"/>
    <xf numFmtId="0" fontId="29" fillId="0" borderId="0" xfId="0" applyFont="1" applyProtection="1">
      <protection locked="0"/>
    </xf>
    <xf numFmtId="0" fontId="7" fillId="0" borderId="0" xfId="0" applyFont="1" applyFill="1" applyBorder="1" applyAlignment="1" applyProtection="1">
      <alignment vertical="center"/>
    </xf>
    <xf numFmtId="0" fontId="3" fillId="12" borderId="1" xfId="0" applyFont="1" applyFill="1" applyBorder="1" applyAlignment="1" applyProtection="1">
      <alignment vertical="center"/>
      <protection locked="0"/>
    </xf>
    <xf numFmtId="164" fontId="2" fillId="12" borderId="1" xfId="0" applyNumberFormat="1" applyFont="1" applyFill="1" applyBorder="1" applyAlignment="1" applyProtection="1">
      <alignment vertical="center"/>
      <protection locked="0"/>
    </xf>
    <xf numFmtId="0" fontId="3" fillId="12" borderId="2" xfId="0" applyFont="1" applyFill="1" applyBorder="1" applyAlignment="1" applyProtection="1">
      <alignment vertical="center"/>
      <protection locked="0"/>
    </xf>
    <xf numFmtId="164" fontId="5" fillId="13" borderId="2" xfId="0" applyNumberFormat="1" applyFont="1" applyFill="1" applyBorder="1" applyProtection="1"/>
    <xf numFmtId="0" fontId="5" fillId="13" borderId="2" xfId="0" applyFont="1" applyFill="1" applyBorder="1" applyProtection="1"/>
    <xf numFmtId="0" fontId="5" fillId="14" borderId="2" xfId="0" applyFont="1" applyFill="1" applyBorder="1" applyProtection="1"/>
    <xf numFmtId="164" fontId="5" fillId="14" borderId="2" xfId="0" applyNumberFormat="1" applyFont="1" applyFill="1" applyBorder="1" applyProtection="1"/>
    <xf numFmtId="0" fontId="30" fillId="0" borderId="0" xfId="0" quotePrefix="1" applyFont="1" applyAlignment="1">
      <alignment horizontal="center"/>
    </xf>
    <xf numFmtId="164" fontId="1" fillId="15" borderId="2" xfId="0" applyNumberFormat="1" applyFont="1" applyFill="1" applyBorder="1"/>
    <xf numFmtId="0" fontId="1" fillId="15" borderId="2" xfId="0" applyFont="1" applyFill="1" applyBorder="1"/>
    <xf numFmtId="0" fontId="2" fillId="16" borderId="2" xfId="0" applyFont="1" applyFill="1" applyBorder="1" applyAlignment="1" applyProtection="1">
      <alignment vertical="center"/>
    </xf>
    <xf numFmtId="164" fontId="2" fillId="16" borderId="2" xfId="0" applyNumberFormat="1" applyFont="1" applyFill="1" applyBorder="1" applyAlignment="1" applyProtection="1">
      <alignment vertical="center"/>
    </xf>
    <xf numFmtId="164" fontId="1" fillId="0" borderId="0" xfId="0" applyNumberFormat="1" applyFont="1" applyProtection="1">
      <protection locked="0"/>
    </xf>
    <xf numFmtId="0" fontId="1" fillId="4" borderId="13" xfId="0" applyFont="1" applyFill="1" applyBorder="1" applyProtection="1"/>
    <xf numFmtId="0" fontId="1" fillId="0" borderId="0" xfId="0" applyFont="1" applyProtection="1"/>
    <xf numFmtId="0" fontId="1" fillId="0" borderId="0" xfId="0" applyFont="1" applyFill="1" applyBorder="1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/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Protection="1"/>
    <xf numFmtId="0" fontId="31" fillId="0" borderId="0" xfId="0" applyFont="1" applyFill="1" applyBorder="1" applyAlignment="1" applyProtection="1">
      <alignment vertical="center"/>
    </xf>
    <xf numFmtId="164" fontId="32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Protection="1"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34" fillId="0" borderId="0" xfId="0" applyFont="1"/>
    <xf numFmtId="0" fontId="35" fillId="0" borderId="0" xfId="0" applyFont="1"/>
    <xf numFmtId="0" fontId="9" fillId="0" borderId="0" xfId="0" applyFont="1"/>
    <xf numFmtId="169" fontId="1" fillId="17" borderId="20" xfId="0" applyNumberFormat="1" applyFont="1" applyFill="1" applyBorder="1" applyProtection="1">
      <protection hidden="1"/>
    </xf>
    <xf numFmtId="0" fontId="0" fillId="17" borderId="15" xfId="0" applyFill="1" applyBorder="1" applyAlignment="1" applyProtection="1">
      <alignment horizontal="left"/>
      <protection locked="0"/>
    </xf>
    <xf numFmtId="0" fontId="0" fillId="17" borderId="17" xfId="0" applyFill="1" applyBorder="1" applyAlignment="1" applyProtection="1">
      <alignment horizontal="left"/>
      <protection locked="0"/>
    </xf>
    <xf numFmtId="0" fontId="9" fillId="0" borderId="16" xfId="0" applyFont="1" applyBorder="1"/>
    <xf numFmtId="0" fontId="9" fillId="0" borderId="11" xfId="0" applyFont="1" applyBorder="1"/>
    <xf numFmtId="0" fontId="9" fillId="0" borderId="18" xfId="0" applyFont="1" applyBorder="1"/>
    <xf numFmtId="0" fontId="9" fillId="0" borderId="21" xfId="0" applyFont="1" applyBorder="1"/>
    <xf numFmtId="0" fontId="9" fillId="0" borderId="0" xfId="0" applyFont="1" applyBorder="1"/>
    <xf numFmtId="0" fontId="9" fillId="0" borderId="22" xfId="0" applyFont="1" applyBorder="1"/>
    <xf numFmtId="0" fontId="9" fillId="0" borderId="14" xfId="0" applyFont="1" applyBorder="1"/>
    <xf numFmtId="0" fontId="9" fillId="0" borderId="12" xfId="0" applyFont="1" applyBorder="1"/>
    <xf numFmtId="0" fontId="9" fillId="0" borderId="19" xfId="0" applyFont="1" applyBorder="1"/>
    <xf numFmtId="0" fontId="9" fillId="17" borderId="0" xfId="0" applyFont="1" applyFill="1" applyBorder="1"/>
    <xf numFmtId="0" fontId="9" fillId="17" borderId="12" xfId="0" applyFont="1" applyFill="1" applyBorder="1"/>
    <xf numFmtId="164" fontId="1" fillId="18" borderId="2" xfId="0" applyNumberFormat="1" applyFont="1" applyFill="1" applyBorder="1" applyProtection="1">
      <protection locked="0"/>
    </xf>
    <xf numFmtId="0" fontId="0" fillId="18" borderId="15" xfId="0" applyFill="1" applyBorder="1" applyAlignment="1" applyProtection="1">
      <alignment horizontal="left"/>
      <protection locked="0"/>
    </xf>
    <xf numFmtId="0" fontId="0" fillId="18" borderId="17" xfId="0" applyFill="1" applyBorder="1" applyAlignment="1" applyProtection="1">
      <alignment horizontal="left"/>
      <protection locked="0"/>
    </xf>
    <xf numFmtId="0" fontId="9" fillId="18" borderId="20" xfId="0" applyFont="1" applyFill="1" applyBorder="1" applyAlignment="1" applyProtection="1">
      <alignment horizontal="center"/>
      <protection locked="0"/>
    </xf>
    <xf numFmtId="0" fontId="0" fillId="18" borderId="16" xfId="0" applyFill="1" applyBorder="1" applyAlignment="1" applyProtection="1">
      <alignment horizontal="left" vertical="top"/>
      <protection locked="0"/>
    </xf>
    <xf numFmtId="0" fontId="0" fillId="18" borderId="18" xfId="0" applyFill="1" applyBorder="1" applyAlignment="1" applyProtection="1">
      <alignment horizontal="left" vertical="top"/>
      <protection locked="0"/>
    </xf>
    <xf numFmtId="0" fontId="0" fillId="18" borderId="14" xfId="0" applyFill="1" applyBorder="1" applyAlignment="1" applyProtection="1">
      <alignment horizontal="left" vertical="top"/>
      <protection locked="0"/>
    </xf>
    <xf numFmtId="0" fontId="0" fillId="18" borderId="19" xfId="0" applyFill="1" applyBorder="1" applyAlignment="1" applyProtection="1">
      <alignment horizontal="left" vertical="top"/>
      <protection locked="0"/>
    </xf>
    <xf numFmtId="0" fontId="0" fillId="18" borderId="16" xfId="0" applyFill="1" applyBorder="1" applyAlignment="1" applyProtection="1">
      <alignment horizontal="left" vertical="top" wrapText="1"/>
      <protection locked="0"/>
    </xf>
    <xf numFmtId="0" fontId="0" fillId="18" borderId="18" xfId="0" applyFill="1" applyBorder="1" applyAlignment="1" applyProtection="1">
      <alignment horizontal="left" vertical="top" wrapText="1"/>
      <protection locked="0"/>
    </xf>
    <xf numFmtId="0" fontId="0" fillId="18" borderId="14" xfId="0" applyFill="1" applyBorder="1" applyAlignment="1" applyProtection="1">
      <alignment horizontal="left" vertical="top" wrapText="1"/>
      <protection locked="0"/>
    </xf>
    <xf numFmtId="0" fontId="0" fillId="18" borderId="19" xfId="0" applyFill="1" applyBorder="1" applyAlignment="1" applyProtection="1">
      <alignment horizontal="left" vertical="top" wrapText="1"/>
      <protection locked="0"/>
    </xf>
    <xf numFmtId="0" fontId="0" fillId="18" borderId="15" xfId="0" applyFill="1" applyBorder="1" applyAlignment="1" applyProtection="1">
      <alignment horizontal="left" wrapText="1"/>
      <protection locked="0"/>
    </xf>
    <xf numFmtId="0" fontId="0" fillId="18" borderId="17" xfId="0" applyFill="1" applyBorder="1" applyAlignment="1" applyProtection="1">
      <alignment horizontal="left" wrapText="1"/>
      <protection locked="0"/>
    </xf>
    <xf numFmtId="0" fontId="0" fillId="18" borderId="16" xfId="0" applyFill="1" applyBorder="1" applyAlignment="1" applyProtection="1">
      <alignment horizontal="left" wrapText="1"/>
      <protection locked="0"/>
    </xf>
    <xf numFmtId="0" fontId="0" fillId="18" borderId="11" xfId="0" applyFill="1" applyBorder="1" applyAlignment="1" applyProtection="1">
      <alignment horizontal="left" wrapText="1"/>
      <protection locked="0"/>
    </xf>
    <xf numFmtId="0" fontId="0" fillId="18" borderId="18" xfId="0" applyFill="1" applyBorder="1" applyAlignment="1" applyProtection="1">
      <alignment horizontal="left" wrapText="1"/>
      <protection locked="0"/>
    </xf>
    <xf numFmtId="0" fontId="0" fillId="18" borderId="14" xfId="0" applyFill="1" applyBorder="1" applyAlignment="1" applyProtection="1">
      <alignment horizontal="left" wrapText="1"/>
      <protection locked="0"/>
    </xf>
    <xf numFmtId="0" fontId="0" fillId="18" borderId="12" xfId="0" applyFill="1" applyBorder="1" applyAlignment="1" applyProtection="1">
      <alignment horizontal="left" wrapText="1"/>
      <protection locked="0"/>
    </xf>
    <xf numFmtId="0" fontId="0" fillId="18" borderId="19" xfId="0" applyFill="1" applyBorder="1" applyAlignment="1" applyProtection="1">
      <alignment horizontal="left" wrapText="1"/>
      <protection locked="0"/>
    </xf>
    <xf numFmtId="0" fontId="0" fillId="18" borderId="4" xfId="0" applyFill="1" applyBorder="1" applyProtection="1">
      <protection locked="0"/>
    </xf>
    <xf numFmtId="0" fontId="0" fillId="18" borderId="7" xfId="0" applyFill="1" applyBorder="1" applyAlignment="1" applyProtection="1">
      <alignment horizontal="left"/>
      <protection locked="0"/>
    </xf>
    <xf numFmtId="0" fontId="0" fillId="18" borderId="16" xfId="0" applyFill="1" applyBorder="1" applyAlignment="1" applyProtection="1">
      <alignment horizontal="center"/>
      <protection locked="0"/>
    </xf>
    <xf numFmtId="0" fontId="0" fillId="18" borderId="11" xfId="0" applyFill="1" applyBorder="1" applyAlignment="1" applyProtection="1">
      <alignment horizontal="center"/>
      <protection locked="0"/>
    </xf>
    <xf numFmtId="0" fontId="0" fillId="18" borderId="18" xfId="0" applyFill="1" applyBorder="1" applyAlignment="1" applyProtection="1">
      <alignment horizontal="center"/>
      <protection locked="0"/>
    </xf>
    <xf numFmtId="0" fontId="0" fillId="18" borderId="21" xfId="0" applyFill="1" applyBorder="1" applyAlignment="1" applyProtection="1">
      <alignment horizontal="center"/>
      <protection locked="0"/>
    </xf>
    <xf numFmtId="0" fontId="0" fillId="18" borderId="0" xfId="0" applyFill="1" applyBorder="1" applyAlignment="1" applyProtection="1">
      <alignment horizontal="center"/>
      <protection locked="0"/>
    </xf>
    <xf numFmtId="0" fontId="0" fillId="18" borderId="22" xfId="0" applyFill="1" applyBorder="1" applyAlignment="1" applyProtection="1">
      <alignment horizontal="center"/>
      <protection locked="0"/>
    </xf>
    <xf numFmtId="0" fontId="0" fillId="18" borderId="14" xfId="0" applyFill="1" applyBorder="1" applyAlignment="1" applyProtection="1">
      <alignment horizontal="center"/>
      <protection locked="0"/>
    </xf>
    <xf numFmtId="0" fontId="0" fillId="18" borderId="12" xfId="0" applyFill="1" applyBorder="1" applyAlignment="1" applyProtection="1">
      <alignment horizontal="center"/>
      <protection locked="0"/>
    </xf>
    <xf numFmtId="0" fontId="0" fillId="18" borderId="19" xfId="0" applyFill="1" applyBorder="1" applyAlignment="1" applyProtection="1">
      <alignment horizontal="center"/>
      <protection locked="0"/>
    </xf>
    <xf numFmtId="0" fontId="1" fillId="18" borderId="13" xfId="0" applyFont="1" applyFill="1" applyBorder="1" applyProtection="1"/>
    <xf numFmtId="0" fontId="9" fillId="18" borderId="0" xfId="0" applyFont="1" applyFill="1" applyBorder="1"/>
    <xf numFmtId="0" fontId="9" fillId="18" borderId="11" xfId="0" applyFont="1" applyFill="1" applyBorder="1"/>
    <xf numFmtId="0" fontId="9" fillId="0" borderId="15" xfId="0" applyFont="1" applyBorder="1"/>
    <xf numFmtId="0" fontId="9" fillId="0" borderId="7" xfId="0" applyFont="1" applyBorder="1"/>
    <xf numFmtId="0" fontId="9" fillId="0" borderId="17" xfId="0" applyFont="1" applyBorder="1"/>
  </cellXfs>
  <cellStyles count="23">
    <cellStyle name="Bad" xfId="6"/>
    <cellStyle name="Calculation" xfId="7"/>
    <cellStyle name="Check Cell" xfId="8"/>
    <cellStyle name="Euro" xfId="4"/>
    <cellStyle name="Explanatory Text" xfId="9"/>
    <cellStyle name="Good" xfId="10"/>
    <cellStyle name="Heading 1" xfId="11"/>
    <cellStyle name="Heading 2" xfId="12"/>
    <cellStyle name="Heading 3" xfId="13"/>
    <cellStyle name="Heading 4" xfId="14"/>
    <cellStyle name="Input" xfId="15"/>
    <cellStyle name="Komma" xfId="1" builtinId="3"/>
    <cellStyle name="Komma 2" xfId="3"/>
    <cellStyle name="Linked Cell" xfId="16"/>
    <cellStyle name="Neutral" xfId="17"/>
    <cellStyle name="Note" xfId="18"/>
    <cellStyle name="Output" xfId="19"/>
    <cellStyle name="Procent 2" xfId="5"/>
    <cellStyle name="Standaard" xfId="0" builtinId="0"/>
    <cellStyle name="Standaard 2" xfId="2"/>
    <cellStyle name="Title" xfId="20"/>
    <cellStyle name="Total" xfId="21"/>
    <cellStyle name="Warning Text" xfId="22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9"/>
  <sheetViews>
    <sheetView tabSelected="1" workbookViewId="0">
      <selection activeCell="J29" sqref="J29"/>
    </sheetView>
  </sheetViews>
  <sheetFormatPr defaultRowHeight="18.75" x14ac:dyDescent="0.3"/>
  <cols>
    <col min="1" max="2" width="9.140625" style="114"/>
    <col min="3" max="3" width="12.28515625" style="114" customWidth="1"/>
    <col min="4" max="16384" width="9.140625" style="114"/>
  </cols>
  <sheetData>
    <row r="1" spans="1:14" x14ac:dyDescent="0.3">
      <c r="A1" s="112" t="s">
        <v>141</v>
      </c>
      <c r="B1" s="112"/>
      <c r="C1" s="112"/>
      <c r="D1" s="112"/>
      <c r="E1" s="112"/>
      <c r="F1" s="113"/>
      <c r="G1" s="113"/>
      <c r="H1" s="113"/>
      <c r="I1" s="113"/>
      <c r="J1" s="113"/>
    </row>
    <row r="2" spans="1:14" x14ac:dyDescent="0.3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4" x14ac:dyDescent="0.3">
      <c r="A3" s="118" t="s">
        <v>142</v>
      </c>
      <c r="B3" s="119"/>
      <c r="C3" s="119"/>
      <c r="D3" s="162" t="s">
        <v>147</v>
      </c>
      <c r="E3" s="119" t="s">
        <v>143</v>
      </c>
      <c r="F3" s="119"/>
      <c r="G3" s="119"/>
      <c r="H3" s="119"/>
      <c r="I3" s="119"/>
      <c r="J3" s="119"/>
      <c r="K3" s="162" t="s">
        <v>151</v>
      </c>
      <c r="L3" s="119" t="s">
        <v>152</v>
      </c>
      <c r="M3" s="119"/>
      <c r="N3" s="120"/>
    </row>
    <row r="4" spans="1:14" x14ac:dyDescent="0.3">
      <c r="A4" s="121"/>
      <c r="B4" s="122"/>
      <c r="C4" s="122"/>
      <c r="D4" s="161" t="s">
        <v>147</v>
      </c>
      <c r="E4" s="122" t="s">
        <v>144</v>
      </c>
      <c r="F4" s="122"/>
      <c r="G4" s="122"/>
      <c r="H4" s="122"/>
      <c r="I4" s="122"/>
      <c r="J4" s="122"/>
      <c r="K4" s="122"/>
      <c r="L4" s="122"/>
      <c r="M4" s="122"/>
      <c r="N4" s="123"/>
    </row>
    <row r="5" spans="1:14" x14ac:dyDescent="0.3">
      <c r="A5" s="121"/>
      <c r="B5" s="122"/>
      <c r="C5" s="122"/>
      <c r="D5" s="161" t="s">
        <v>147</v>
      </c>
      <c r="E5" s="122" t="s">
        <v>145</v>
      </c>
      <c r="F5" s="122"/>
      <c r="G5" s="122"/>
      <c r="H5" s="122"/>
      <c r="I5" s="122"/>
      <c r="J5" s="122"/>
      <c r="K5" s="122"/>
      <c r="L5" s="122"/>
      <c r="M5" s="122"/>
      <c r="N5" s="123"/>
    </row>
    <row r="6" spans="1:14" x14ac:dyDescent="0.3">
      <c r="A6" s="121"/>
      <c r="B6" s="122"/>
      <c r="C6" s="122"/>
      <c r="D6" s="161" t="s">
        <v>147</v>
      </c>
      <c r="E6" s="122" t="s">
        <v>146</v>
      </c>
      <c r="F6" s="122"/>
      <c r="G6" s="122"/>
      <c r="H6" s="122"/>
      <c r="I6" s="122"/>
      <c r="J6" s="122"/>
      <c r="K6" s="122"/>
      <c r="L6" s="122"/>
      <c r="M6" s="122"/>
      <c r="N6" s="123"/>
    </row>
    <row r="7" spans="1:14" x14ac:dyDescent="0.3">
      <c r="A7" s="121"/>
      <c r="B7" s="122"/>
      <c r="C7" s="122"/>
      <c r="D7" s="127" t="s">
        <v>148</v>
      </c>
      <c r="E7" s="122" t="s">
        <v>154</v>
      </c>
      <c r="F7" s="122"/>
      <c r="G7" s="122"/>
      <c r="H7" s="122"/>
      <c r="I7" s="122"/>
      <c r="J7" s="122"/>
      <c r="K7" s="127" t="s">
        <v>153</v>
      </c>
      <c r="L7" s="122" t="s">
        <v>155</v>
      </c>
      <c r="M7" s="122"/>
      <c r="N7" s="123"/>
    </row>
    <row r="8" spans="1:14" x14ac:dyDescent="0.3">
      <c r="A8" s="121"/>
      <c r="B8" s="122"/>
      <c r="C8" s="122"/>
      <c r="D8" s="127" t="s">
        <v>148</v>
      </c>
      <c r="E8" s="122" t="s">
        <v>149</v>
      </c>
      <c r="F8" s="122"/>
      <c r="G8" s="122"/>
      <c r="H8" s="122"/>
      <c r="I8" s="122"/>
      <c r="J8" s="122"/>
      <c r="K8" s="122"/>
      <c r="L8" s="122"/>
      <c r="M8" s="122"/>
      <c r="N8" s="123"/>
    </row>
    <row r="9" spans="1:14" x14ac:dyDescent="0.3">
      <c r="A9" s="124"/>
      <c r="B9" s="125"/>
      <c r="C9" s="125"/>
      <c r="D9" s="128" t="s">
        <v>148</v>
      </c>
      <c r="E9" s="125" t="s">
        <v>150</v>
      </c>
      <c r="F9" s="125"/>
      <c r="G9" s="125"/>
      <c r="H9" s="125"/>
      <c r="I9" s="125"/>
      <c r="J9" s="125"/>
      <c r="K9" s="125"/>
      <c r="L9" s="125"/>
      <c r="M9" s="125"/>
      <c r="N9" s="126"/>
    </row>
    <row r="11" spans="1:14" x14ac:dyDescent="0.3">
      <c r="A11" s="118" t="s">
        <v>156</v>
      </c>
      <c r="B11" s="119"/>
      <c r="C11" s="119"/>
      <c r="D11" s="119" t="s">
        <v>157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 x14ac:dyDescent="0.3">
      <c r="A12" s="124"/>
      <c r="B12" s="125"/>
      <c r="C12" s="125"/>
      <c r="D12" s="125" t="s">
        <v>158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6"/>
    </row>
    <row r="14" spans="1:14" x14ac:dyDescent="0.3">
      <c r="A14" s="118" t="s">
        <v>159</v>
      </c>
      <c r="B14" s="119"/>
      <c r="C14" s="119"/>
      <c r="D14" s="119" t="s">
        <v>160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20"/>
    </row>
    <row r="15" spans="1:14" x14ac:dyDescent="0.3">
      <c r="A15" s="124"/>
      <c r="B15" s="125"/>
      <c r="C15" s="125"/>
      <c r="D15" s="125" t="s">
        <v>161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6"/>
    </row>
    <row r="17" spans="1:14" x14ac:dyDescent="0.3">
      <c r="A17" s="163" t="s">
        <v>162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5"/>
    </row>
    <row r="21" spans="1:14" x14ac:dyDescent="0.3">
      <c r="A21" s="113"/>
      <c r="B21" s="113"/>
      <c r="C21" s="113"/>
      <c r="D21" s="113"/>
      <c r="E21" s="113"/>
      <c r="F21" s="113"/>
      <c r="G21" s="113"/>
      <c r="H21" s="113"/>
      <c r="I21" s="113"/>
      <c r="J21" s="113"/>
    </row>
    <row r="22" spans="1:14" x14ac:dyDescent="0.3">
      <c r="A22" s="113"/>
      <c r="B22" s="113"/>
      <c r="C22" s="113"/>
      <c r="D22" s="113"/>
      <c r="E22" s="113"/>
      <c r="F22" s="113"/>
      <c r="G22" s="113"/>
      <c r="H22" s="113"/>
      <c r="I22" s="113"/>
      <c r="J22" s="113"/>
    </row>
    <row r="23" spans="1:14" x14ac:dyDescent="0.3">
      <c r="A23" s="113"/>
      <c r="B23" s="113"/>
      <c r="C23" s="113"/>
      <c r="D23" s="113"/>
      <c r="E23" s="113"/>
      <c r="F23" s="113"/>
      <c r="G23" s="113"/>
      <c r="H23" s="113"/>
      <c r="I23" s="113"/>
      <c r="J23" s="113"/>
    </row>
    <row r="24" spans="1:14" x14ac:dyDescent="0.3">
      <c r="A24" s="113"/>
      <c r="B24" s="113"/>
      <c r="C24" s="113"/>
      <c r="D24" s="113"/>
      <c r="E24" s="113"/>
      <c r="F24" s="113"/>
      <c r="G24" s="113"/>
      <c r="H24" s="113"/>
      <c r="I24" s="113"/>
      <c r="J24" s="113"/>
    </row>
    <row r="25" spans="1:14" x14ac:dyDescent="0.3">
      <c r="A25" s="113"/>
      <c r="B25" s="113"/>
      <c r="C25" s="113"/>
      <c r="D25" s="113"/>
      <c r="E25" s="113"/>
      <c r="F25" s="113"/>
      <c r="G25" s="113"/>
      <c r="H25" s="113"/>
      <c r="I25" s="113"/>
      <c r="J25" s="113"/>
    </row>
    <row r="26" spans="1:14" x14ac:dyDescent="0.3">
      <c r="A26" s="113"/>
      <c r="B26" s="113"/>
      <c r="C26" s="113"/>
      <c r="D26" s="113"/>
      <c r="E26" s="113"/>
      <c r="F26" s="113"/>
      <c r="G26" s="113"/>
      <c r="H26" s="113"/>
      <c r="I26" s="113"/>
      <c r="J26" s="113"/>
    </row>
    <row r="27" spans="1:14" x14ac:dyDescent="0.3">
      <c r="A27" s="113"/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14" x14ac:dyDescent="0.3">
      <c r="A28" s="113"/>
      <c r="B28" s="113"/>
      <c r="C28" s="113"/>
      <c r="D28" s="113"/>
      <c r="E28" s="113"/>
      <c r="F28" s="113"/>
      <c r="G28" s="113"/>
      <c r="H28" s="113"/>
      <c r="I28" s="113"/>
      <c r="J28" s="113"/>
    </row>
    <row r="29" spans="1:14" x14ac:dyDescent="0.3">
      <c r="A29" s="113"/>
      <c r="B29" s="113"/>
      <c r="C29" s="113"/>
      <c r="D29" s="113"/>
      <c r="E29" s="113"/>
      <c r="F29" s="113"/>
      <c r="G29" s="113"/>
      <c r="H29" s="113"/>
      <c r="I29" s="113"/>
      <c r="J29" s="1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8"/>
  <sheetViews>
    <sheetView view="pageBreakPreview" zoomScaleNormal="100" zoomScaleSheetLayoutView="100" workbookViewId="0">
      <selection activeCell="C13" sqref="C13:D13"/>
    </sheetView>
  </sheetViews>
  <sheetFormatPr defaultRowHeight="15" x14ac:dyDescent="0.25"/>
  <cols>
    <col min="1" max="1" width="27" customWidth="1"/>
    <col min="2" max="2" width="2" style="21" customWidth="1"/>
    <col min="3" max="3" width="9.42578125" customWidth="1"/>
    <col min="4" max="4" width="20.5703125" customWidth="1"/>
    <col min="5" max="5" width="9.140625" customWidth="1"/>
    <col min="6" max="6" width="23.7109375" style="21" bestFit="1" customWidth="1"/>
    <col min="7" max="7" width="2" style="21" customWidth="1"/>
    <col min="8" max="8" width="9.42578125" style="21" customWidth="1"/>
    <col min="9" max="9" width="25.85546875" style="21" customWidth="1"/>
    <col min="10" max="10" width="9.42578125" style="21" customWidth="1"/>
    <col min="11" max="11" width="9.42578125" style="21" hidden="1" customWidth="1"/>
    <col min="12" max="13" width="9.42578125" style="21" customWidth="1"/>
    <col min="14" max="14" width="0" hidden="1" customWidth="1"/>
    <col min="18" max="18" width="32.7109375" customWidth="1"/>
    <col min="19" max="19" width="10.42578125" bestFit="1" customWidth="1"/>
  </cols>
  <sheetData>
    <row r="1" spans="1:19" x14ac:dyDescent="0.25">
      <c r="M1" s="21" t="s">
        <v>121</v>
      </c>
      <c r="O1" s="78" t="s">
        <v>120</v>
      </c>
    </row>
    <row r="2" spans="1:19" x14ac:dyDescent="0.25">
      <c r="A2" s="21" t="s">
        <v>86</v>
      </c>
      <c r="C2" s="130"/>
      <c r="D2" s="131"/>
      <c r="E2" s="21"/>
      <c r="F2" s="21" t="s">
        <v>84</v>
      </c>
      <c r="H2" s="130"/>
      <c r="I2" s="131"/>
      <c r="N2" s="21"/>
    </row>
    <row r="3" spans="1:19" x14ac:dyDescent="0.25">
      <c r="A3" s="21"/>
      <c r="C3" s="38"/>
      <c r="D3" s="38"/>
      <c r="E3" s="21"/>
      <c r="F3"/>
      <c r="H3"/>
      <c r="I3"/>
      <c r="N3" s="21"/>
    </row>
    <row r="4" spans="1:19" x14ac:dyDescent="0.25">
      <c r="A4" s="21" t="s">
        <v>83</v>
      </c>
      <c r="C4" s="130"/>
      <c r="D4" s="131"/>
      <c r="E4" s="21"/>
      <c r="F4"/>
      <c r="H4"/>
      <c r="I4"/>
      <c r="N4" s="21"/>
    </row>
    <row r="5" spans="1:19" ht="15.75" thickBot="1" x14ac:dyDescent="0.3">
      <c r="A5" s="21"/>
      <c r="C5" s="43"/>
      <c r="D5" s="43"/>
      <c r="E5" s="21"/>
      <c r="F5" s="21" t="s">
        <v>87</v>
      </c>
      <c r="H5" s="130"/>
      <c r="I5" s="131"/>
      <c r="N5" s="21" t="s">
        <v>110</v>
      </c>
    </row>
    <row r="6" spans="1:19" ht="19.5" thickBot="1" x14ac:dyDescent="0.35">
      <c r="A6" s="21" t="s">
        <v>32</v>
      </c>
      <c r="C6" s="132">
        <v>1</v>
      </c>
      <c r="D6" s="70"/>
      <c r="E6" s="21"/>
      <c r="F6"/>
      <c r="H6"/>
      <c r="I6"/>
      <c r="N6" s="21" t="s">
        <v>111</v>
      </c>
    </row>
    <row r="7" spans="1:19" x14ac:dyDescent="0.25">
      <c r="A7" s="21"/>
      <c r="C7" s="44"/>
      <c r="D7" s="21"/>
      <c r="E7" s="21"/>
      <c r="F7"/>
      <c r="H7"/>
      <c r="I7"/>
      <c r="N7" s="21"/>
    </row>
    <row r="8" spans="1:19" x14ac:dyDescent="0.25">
      <c r="A8" s="21" t="s">
        <v>92</v>
      </c>
      <c r="C8" s="106"/>
      <c r="D8" s="107"/>
      <c r="F8" s="21" t="s">
        <v>88</v>
      </c>
      <c r="H8" s="133"/>
      <c r="I8" s="134"/>
    </row>
    <row r="9" spans="1:19" x14ac:dyDescent="0.25">
      <c r="A9" s="21"/>
      <c r="C9" s="108"/>
      <c r="D9" s="109"/>
      <c r="F9"/>
      <c r="H9" s="135"/>
      <c r="I9" s="136"/>
      <c r="K9" s="25" t="str">
        <f>C13&amp;C11</f>
        <v xml:space="preserve">Zelf geinitieerd - niet gesponsordWmo-plichtig </v>
      </c>
      <c r="R9" t="str">
        <f>N12&amp;N5</f>
        <v xml:space="preserve">Zelf geinitieerd - GesponsordWmo-plichtig </v>
      </c>
      <c r="S9" s="77">
        <v>500</v>
      </c>
    </row>
    <row r="10" spans="1:19" x14ac:dyDescent="0.25">
      <c r="A10" s="21"/>
      <c r="C10" s="44"/>
      <c r="D10" s="21"/>
      <c r="H10" s="42"/>
      <c r="I10" s="42"/>
      <c r="R10" t="str">
        <f>N12&amp;N6</f>
        <v>Zelf geinitieerd - GesponsordNiet Wmo-plichtig</v>
      </c>
      <c r="S10" s="77">
        <v>350</v>
      </c>
    </row>
    <row r="11" spans="1:19" x14ac:dyDescent="0.25">
      <c r="A11" s="19" t="s">
        <v>115</v>
      </c>
      <c r="B11" s="19"/>
      <c r="C11" s="116" t="s">
        <v>110</v>
      </c>
      <c r="D11" s="117"/>
      <c r="F11" s="21" t="s">
        <v>89</v>
      </c>
      <c r="H11" s="130"/>
      <c r="I11" s="131"/>
      <c r="R11" t="str">
        <f>N13&amp;N5</f>
        <v xml:space="preserve">Zelf geinitieerd - niet gesponsordWmo-plichtig </v>
      </c>
      <c r="S11" s="77">
        <v>250</v>
      </c>
    </row>
    <row r="12" spans="1:19" x14ac:dyDescent="0.25">
      <c r="C12" s="37"/>
      <c r="D12" s="21"/>
      <c r="F12" s="21" t="s">
        <v>90</v>
      </c>
      <c r="H12" s="130"/>
      <c r="I12" s="131"/>
      <c r="N12" s="21" t="s">
        <v>113</v>
      </c>
      <c r="R12" t="str">
        <f>N13&amp;N6</f>
        <v>Zelf geinitieerd - niet gesponsordNiet Wmo-plichtig</v>
      </c>
      <c r="S12" s="77">
        <v>150</v>
      </c>
    </row>
    <row r="13" spans="1:19" x14ac:dyDescent="0.25">
      <c r="A13" s="21" t="s">
        <v>112</v>
      </c>
      <c r="C13" s="116" t="s">
        <v>114</v>
      </c>
      <c r="D13" s="117"/>
      <c r="F13" s="21" t="s">
        <v>91</v>
      </c>
      <c r="H13" s="137"/>
      <c r="I13" s="138"/>
      <c r="N13" s="21" t="s">
        <v>114</v>
      </c>
      <c r="R13" t="str">
        <f>N14&amp;N5</f>
        <v xml:space="preserve">Consortium - GesponsordWmo-plichtig </v>
      </c>
      <c r="S13" s="77">
        <v>750</v>
      </c>
    </row>
    <row r="14" spans="1:19" x14ac:dyDescent="0.25">
      <c r="F14"/>
      <c r="H14" s="139"/>
      <c r="I14" s="140"/>
      <c r="N14" s="21" t="s">
        <v>116</v>
      </c>
      <c r="O14" s="21"/>
      <c r="P14" s="21"/>
      <c r="Q14" s="21"/>
      <c r="R14" t="str">
        <f>N14&amp;N6</f>
        <v>Consortium - GesponsordNiet Wmo-plichtig</v>
      </c>
      <c r="S14" s="77">
        <v>450</v>
      </c>
    </row>
    <row r="15" spans="1:19" ht="45" x14ac:dyDescent="0.25">
      <c r="A15" s="33" t="s">
        <v>93</v>
      </c>
      <c r="C15" s="141"/>
      <c r="D15" s="142"/>
      <c r="N15" s="21" t="s">
        <v>117</v>
      </c>
      <c r="R15" s="21" t="str">
        <f>N15&amp;N5</f>
        <v xml:space="preserve">Consortium - niet gesponsordWmo-plichtig </v>
      </c>
      <c r="S15" s="77">
        <v>400</v>
      </c>
    </row>
    <row r="16" spans="1:19" ht="15.75" thickBot="1" x14ac:dyDescent="0.3">
      <c r="F16" s="21" t="s">
        <v>94</v>
      </c>
      <c r="H16" s="130"/>
      <c r="I16" s="131"/>
      <c r="N16" s="21" t="s">
        <v>118</v>
      </c>
      <c r="R16" t="str">
        <f>N15&amp;N6</f>
        <v>Consortium - niet gesponsordNiet Wmo-plichtig</v>
      </c>
      <c r="S16" s="77">
        <v>250</v>
      </c>
    </row>
    <row r="17" spans="1:19" s="21" customFormat="1" ht="15.75" thickBot="1" x14ac:dyDescent="0.3">
      <c r="A17" s="79" t="s">
        <v>122</v>
      </c>
      <c r="C17"/>
      <c r="D17" s="115">
        <f>IF(K9=R9,S9,IF(K9=R10,S10,IF(K9=R11,S11,IF(K9=R12,S12,IF(K9=R13,S13,IF(K9=R14,S14,IF(K9=R15,S15,IF(K9=R16,S16,IF(K9=R17,S17,IF(K9=R18,S18,IF(K9=R19,S19,IF(K9=R20,S20,0))))))))))))</f>
        <v>250</v>
      </c>
      <c r="N17" s="21" t="s">
        <v>119</v>
      </c>
      <c r="O17"/>
      <c r="P17"/>
      <c r="Q17"/>
      <c r="R17" t="str">
        <f>N16&amp;N5</f>
        <v xml:space="preserve">Multicenter - GesponsordWmo-plichtig </v>
      </c>
      <c r="S17" s="77">
        <v>3000</v>
      </c>
    </row>
    <row r="18" spans="1:19" x14ac:dyDescent="0.25">
      <c r="A18" s="21" t="s">
        <v>123</v>
      </c>
      <c r="D18" s="149"/>
      <c r="R18" t="str">
        <f>N16&amp;N6</f>
        <v>Multicenter - GesponsordNiet Wmo-plichtig</v>
      </c>
      <c r="S18" s="77">
        <v>1500</v>
      </c>
    </row>
    <row r="19" spans="1:19" x14ac:dyDescent="0.25">
      <c r="N19" s="21"/>
      <c r="O19" s="21"/>
      <c r="P19" s="21"/>
      <c r="Q19" s="21"/>
      <c r="R19" t="str">
        <f>N17&amp;N5</f>
        <v xml:space="preserve">Multicenter - niet gesponsordWmo-plichtig </v>
      </c>
      <c r="S19" s="77">
        <v>400</v>
      </c>
    </row>
    <row r="20" spans="1:19" ht="45" x14ac:dyDescent="0.25">
      <c r="A20" s="33" t="s">
        <v>95</v>
      </c>
      <c r="C20" s="143"/>
      <c r="D20" s="144"/>
      <c r="E20" s="144"/>
      <c r="F20" s="145"/>
      <c r="R20" s="21" t="str">
        <f>N17&amp;N6</f>
        <v>Multicenter - niet gesponsordNiet Wmo-plichtig</v>
      </c>
      <c r="S20" s="77">
        <v>250</v>
      </c>
    </row>
    <row r="21" spans="1:19" x14ac:dyDescent="0.25">
      <c r="C21" s="146"/>
      <c r="D21" s="147"/>
      <c r="E21" s="147"/>
      <c r="F21" s="148"/>
      <c r="R21" s="21"/>
    </row>
    <row r="22" spans="1:19" x14ac:dyDescent="0.25">
      <c r="M22" s="32"/>
    </row>
    <row r="23" spans="1:19" s="21" customFormat="1" ht="30" x14ac:dyDescent="0.25">
      <c r="A23" s="76" t="s">
        <v>109</v>
      </c>
      <c r="C23" s="130"/>
      <c r="D23" s="150"/>
      <c r="E23" s="150"/>
      <c r="F23" s="131"/>
      <c r="N23"/>
      <c r="O23"/>
      <c r="P23"/>
      <c r="Q23"/>
      <c r="R23"/>
    </row>
    <row r="24" spans="1:19" s="21" customFormat="1" ht="7.5" customHeight="1" x14ac:dyDescent="0.25">
      <c r="N24"/>
      <c r="O24"/>
      <c r="P24"/>
      <c r="Q24"/>
      <c r="R24"/>
    </row>
    <row r="25" spans="1:19" x14ac:dyDescent="0.25">
      <c r="A25" s="21" t="s">
        <v>96</v>
      </c>
      <c r="C25" s="151"/>
      <c r="D25" s="152"/>
      <c r="E25" s="152"/>
      <c r="F25" s="153"/>
    </row>
    <row r="26" spans="1:19" x14ac:dyDescent="0.25">
      <c r="C26" s="154"/>
      <c r="D26" s="155"/>
      <c r="E26" s="155"/>
      <c r="F26" s="156"/>
    </row>
    <row r="27" spans="1:19" x14ac:dyDescent="0.25">
      <c r="C27" s="154"/>
      <c r="D27" s="155"/>
      <c r="E27" s="155"/>
      <c r="F27" s="156"/>
    </row>
    <row r="28" spans="1:19" x14ac:dyDescent="0.25">
      <c r="C28" s="157"/>
      <c r="D28" s="158"/>
      <c r="E28" s="158"/>
      <c r="F28" s="159"/>
    </row>
  </sheetData>
  <sheetProtection algorithmName="SHA-512" hashValue="cQdFhqQNDiblrQGzDgeAV6+Q7nZBUeDTLGW+uQZDXbzCMr/3Xo1P6tmxNRboC4MF2UXrHdawMhVff5ShwWe2AA==" saltValue="7Ga2cdano3DJKchaANk78Q==" spinCount="100000" sheet="1" objects="1" scenarios="1" selectLockedCells="1"/>
  <dataConsolidate/>
  <mergeCells count="16">
    <mergeCell ref="H5:I5"/>
    <mergeCell ref="H2:I2"/>
    <mergeCell ref="C15:D15"/>
    <mergeCell ref="H16:I16"/>
    <mergeCell ref="C20:F21"/>
    <mergeCell ref="H8:I9"/>
    <mergeCell ref="H11:I11"/>
    <mergeCell ref="H12:I12"/>
    <mergeCell ref="H13:I14"/>
    <mergeCell ref="C8:D9"/>
    <mergeCell ref="C13:D13"/>
    <mergeCell ref="C25:F28"/>
    <mergeCell ref="C23:F23"/>
    <mergeCell ref="C2:D2"/>
    <mergeCell ref="C4:D4"/>
    <mergeCell ref="C11:D11"/>
  </mergeCells>
  <dataValidations count="2">
    <dataValidation type="list" allowBlank="1" showInputMessage="1" showErrorMessage="1" sqref="C11:D11">
      <formula1>$N$5:$N$6</formula1>
    </dataValidation>
    <dataValidation type="list" allowBlank="1" showInputMessage="1" showErrorMessage="1" sqref="C13:D13">
      <formula1>$N$12:$N$17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6"/>
  <sheetViews>
    <sheetView view="pageBreakPreview" topLeftCell="A22" zoomScaleNormal="100" zoomScaleSheetLayoutView="100" workbookViewId="0">
      <selection activeCell="C40" sqref="C40"/>
    </sheetView>
  </sheetViews>
  <sheetFormatPr defaultRowHeight="15" x14ac:dyDescent="0.25"/>
  <cols>
    <col min="1" max="1" width="56.7109375" style="32" customWidth="1"/>
    <col min="2" max="2" width="17.5703125" style="32" customWidth="1"/>
    <col min="3" max="3" width="29" style="32" customWidth="1"/>
    <col min="4" max="4" width="13.7109375" style="32" customWidth="1"/>
    <col min="5" max="16384" width="9.140625" style="32"/>
  </cols>
  <sheetData>
    <row r="1" spans="1:3" ht="21" x14ac:dyDescent="0.35">
      <c r="A1" s="75" t="s">
        <v>105</v>
      </c>
    </row>
    <row r="3" spans="1:3" x14ac:dyDescent="0.25">
      <c r="A3" s="32" t="s">
        <v>58</v>
      </c>
      <c r="B3" s="110">
        <f>Voorblad!C2</f>
        <v>0</v>
      </c>
      <c r="C3" s="110"/>
    </row>
    <row r="4" spans="1:3" x14ac:dyDescent="0.25">
      <c r="A4" s="32" t="s">
        <v>124</v>
      </c>
      <c r="B4" s="111">
        <f>Voorblad!C4</f>
        <v>0</v>
      </c>
      <c r="C4" s="111"/>
    </row>
    <row r="5" spans="1:3" ht="15.75" thickBot="1" x14ac:dyDescent="0.3">
      <c r="A5" s="32" t="s">
        <v>32</v>
      </c>
      <c r="B5" s="160">
        <f>Voorblad!C6</f>
        <v>1</v>
      </c>
      <c r="C5" s="94"/>
    </row>
    <row r="6" spans="1:3" x14ac:dyDescent="0.25">
      <c r="A6" s="95" t="s">
        <v>80</v>
      </c>
      <c r="B6" s="110" t="str">
        <f>Voorblad!C11</f>
        <v xml:space="preserve">Wmo-plichtig </v>
      </c>
      <c r="C6" s="110"/>
    </row>
    <row r="7" spans="1:3" x14ac:dyDescent="0.25">
      <c r="A7" s="96"/>
      <c r="B7" s="97"/>
      <c r="C7" s="96"/>
    </row>
    <row r="8" spans="1:3" x14ac:dyDescent="0.25">
      <c r="A8" s="96"/>
      <c r="B8" s="97"/>
      <c r="C8" s="96"/>
    </row>
    <row r="9" spans="1:3" ht="15.75" x14ac:dyDescent="0.25">
      <c r="A9" s="74" t="s">
        <v>125</v>
      </c>
      <c r="B9" s="97"/>
      <c r="C9" s="74" t="s">
        <v>131</v>
      </c>
    </row>
    <row r="10" spans="1:3" x14ac:dyDescent="0.25">
      <c r="A10" s="71" t="s">
        <v>59</v>
      </c>
      <c r="B10" s="96"/>
      <c r="C10" s="96"/>
    </row>
    <row r="11" spans="1:3" x14ac:dyDescent="0.25">
      <c r="A11" s="96" t="s">
        <v>25</v>
      </c>
      <c r="B11" s="96" t="s">
        <v>6</v>
      </c>
      <c r="C11" s="92">
        <v>0</v>
      </c>
    </row>
    <row r="12" spans="1:3" x14ac:dyDescent="0.25">
      <c r="A12" s="96"/>
      <c r="B12" s="96" t="s">
        <v>7</v>
      </c>
      <c r="C12" s="92">
        <v>0</v>
      </c>
    </row>
    <row r="13" spans="1:3" x14ac:dyDescent="0.25">
      <c r="A13" s="96" t="s">
        <v>26</v>
      </c>
      <c r="B13" s="96" t="s">
        <v>6</v>
      </c>
      <c r="C13" s="92">
        <v>0</v>
      </c>
    </row>
    <row r="14" spans="1:3" x14ac:dyDescent="0.25">
      <c r="A14" s="96"/>
      <c r="B14" s="96" t="s">
        <v>7</v>
      </c>
      <c r="C14" s="92">
        <v>0</v>
      </c>
    </row>
    <row r="15" spans="1:3" x14ac:dyDescent="0.25">
      <c r="A15" s="96"/>
      <c r="B15" s="98" t="s">
        <v>106</v>
      </c>
      <c r="C15" s="92">
        <v>0</v>
      </c>
    </row>
    <row r="16" spans="1:3" x14ac:dyDescent="0.25">
      <c r="A16" s="80" t="s">
        <v>24</v>
      </c>
      <c r="B16" s="96"/>
      <c r="C16" s="81">
        <f>SUM(C11:C15)</f>
        <v>0</v>
      </c>
    </row>
    <row r="17" spans="1:8" s="98" customFormat="1" x14ac:dyDescent="0.25">
      <c r="A17" s="72"/>
      <c r="B17" s="99"/>
      <c r="C17" s="73"/>
    </row>
    <row r="18" spans="1:8" s="98" customFormat="1" x14ac:dyDescent="0.25">
      <c r="A18" s="71" t="s">
        <v>107</v>
      </c>
      <c r="B18" s="99"/>
      <c r="C18" s="73"/>
    </row>
    <row r="19" spans="1:8" s="98" customFormat="1" x14ac:dyDescent="0.25">
      <c r="A19" s="71"/>
      <c r="B19" s="96" t="s">
        <v>6</v>
      </c>
      <c r="C19" s="73">
        <v>0</v>
      </c>
    </row>
    <row r="20" spans="1:8" s="98" customFormat="1" x14ac:dyDescent="0.25">
      <c r="A20" s="71"/>
      <c r="B20" s="96" t="s">
        <v>7</v>
      </c>
      <c r="C20" s="73">
        <v>0</v>
      </c>
    </row>
    <row r="21" spans="1:8" s="98" customFormat="1" x14ac:dyDescent="0.25">
      <c r="A21" s="71"/>
      <c r="B21" s="98" t="s">
        <v>106</v>
      </c>
      <c r="C21" s="73">
        <v>0</v>
      </c>
    </row>
    <row r="22" spans="1:8" x14ac:dyDescent="0.25">
      <c r="A22" s="80" t="s">
        <v>108</v>
      </c>
      <c r="B22" s="96"/>
      <c r="C22" s="81">
        <f>SUM(C19:C21)</f>
        <v>0</v>
      </c>
    </row>
    <row r="23" spans="1:8" s="98" customFormat="1" x14ac:dyDescent="0.25">
      <c r="A23" s="72"/>
      <c r="B23" s="99"/>
      <c r="C23" s="73"/>
    </row>
    <row r="24" spans="1:8" s="98" customFormat="1" x14ac:dyDescent="0.25">
      <c r="A24" s="71" t="s">
        <v>47</v>
      </c>
      <c r="B24" s="99"/>
      <c r="C24" s="96"/>
    </row>
    <row r="25" spans="1:8" x14ac:dyDescent="0.25">
      <c r="A25" s="96" t="s">
        <v>48</v>
      </c>
      <c r="B25" s="96"/>
      <c r="C25" s="73">
        <v>0</v>
      </c>
    </row>
    <row r="26" spans="1:8" x14ac:dyDescent="0.25">
      <c r="A26" s="96" t="s">
        <v>49</v>
      </c>
      <c r="B26" s="96"/>
      <c r="C26" s="73">
        <v>0</v>
      </c>
      <c r="H26" s="36"/>
    </row>
    <row r="27" spans="1:8" x14ac:dyDescent="0.25">
      <c r="A27" s="96" t="s">
        <v>79</v>
      </c>
      <c r="B27" s="96"/>
      <c r="C27" s="73">
        <v>0</v>
      </c>
      <c r="H27" s="36"/>
    </row>
    <row r="28" spans="1:8" x14ac:dyDescent="0.25">
      <c r="A28" s="96" t="s">
        <v>50</v>
      </c>
      <c r="B28" s="96"/>
      <c r="C28" s="73">
        <v>0</v>
      </c>
      <c r="H28" s="36"/>
    </row>
    <row r="29" spans="1:8" x14ac:dyDescent="0.25">
      <c r="A29" s="100" t="s">
        <v>104</v>
      </c>
      <c r="B29" s="96"/>
      <c r="C29" s="73">
        <v>0</v>
      </c>
      <c r="H29" s="36"/>
    </row>
    <row r="30" spans="1:8" x14ac:dyDescent="0.25">
      <c r="A30" s="80" t="s">
        <v>51</v>
      </c>
      <c r="B30" s="96"/>
      <c r="C30" s="81">
        <f>SUM(C25:C29)</f>
        <v>0</v>
      </c>
      <c r="H30" s="36"/>
    </row>
    <row r="31" spans="1:8" x14ac:dyDescent="0.25">
      <c r="A31" s="72"/>
      <c r="B31" s="99"/>
      <c r="C31" s="73"/>
    </row>
    <row r="32" spans="1:8" s="98" customFormat="1" x14ac:dyDescent="0.25">
      <c r="A32" s="71" t="s">
        <v>52</v>
      </c>
      <c r="B32" s="96"/>
      <c r="C32" s="96"/>
    </row>
    <row r="33" spans="1:3" x14ac:dyDescent="0.25">
      <c r="A33" s="96"/>
      <c r="B33" s="96" t="s">
        <v>6</v>
      </c>
      <c r="C33" s="73">
        <v>0</v>
      </c>
    </row>
    <row r="34" spans="1:3" x14ac:dyDescent="0.25">
      <c r="A34" s="96"/>
      <c r="B34" s="100" t="s">
        <v>7</v>
      </c>
      <c r="C34" s="73">
        <v>0</v>
      </c>
    </row>
    <row r="35" spans="1:3" x14ac:dyDescent="0.25">
      <c r="B35" s="100" t="s">
        <v>56</v>
      </c>
      <c r="C35" s="73">
        <v>0</v>
      </c>
    </row>
    <row r="36" spans="1:3" x14ac:dyDescent="0.25">
      <c r="A36" s="82" t="s">
        <v>57</v>
      </c>
      <c r="B36" s="96"/>
      <c r="C36" s="81">
        <f>SUM(C33:C35)</f>
        <v>0</v>
      </c>
    </row>
    <row r="37" spans="1:3" x14ac:dyDescent="0.25">
      <c r="A37" s="71"/>
      <c r="B37" s="96"/>
      <c r="C37" s="73"/>
    </row>
    <row r="38" spans="1:3" x14ac:dyDescent="0.25">
      <c r="A38" s="90" t="s">
        <v>132</v>
      </c>
      <c r="B38" s="101"/>
      <c r="C38" s="91">
        <f>+C36+C30+C22+C16</f>
        <v>0</v>
      </c>
    </row>
    <row r="39" spans="1:3" s="98" customFormat="1" x14ac:dyDescent="0.25">
      <c r="A39" s="102"/>
      <c r="B39" s="101"/>
      <c r="C39" s="103"/>
    </row>
    <row r="40" spans="1:3" s="98" customFormat="1" x14ac:dyDescent="0.25">
      <c r="A40" s="82" t="s">
        <v>126</v>
      </c>
      <c r="B40" s="101"/>
      <c r="C40" s="81">
        <f>Voorblad!D17</f>
        <v>250</v>
      </c>
    </row>
    <row r="41" spans="1:3" x14ac:dyDescent="0.25">
      <c r="A41" s="94"/>
      <c r="B41" s="94"/>
      <c r="C41" s="94"/>
    </row>
    <row r="42" spans="1:3" ht="15.75" x14ac:dyDescent="0.25">
      <c r="A42" s="84" t="s">
        <v>127</v>
      </c>
      <c r="B42" s="94"/>
      <c r="C42" s="83">
        <f>+C38+C40</f>
        <v>250</v>
      </c>
    </row>
    <row r="43" spans="1:3" x14ac:dyDescent="0.25">
      <c r="A43" s="96"/>
      <c r="B43" s="96"/>
      <c r="C43" s="96"/>
    </row>
    <row r="44" spans="1:3" x14ac:dyDescent="0.25">
      <c r="A44" s="96"/>
      <c r="B44" s="96"/>
      <c r="C44" s="96"/>
    </row>
    <row r="45" spans="1:3" ht="15.75" x14ac:dyDescent="0.25">
      <c r="A45" s="105" t="s">
        <v>133</v>
      </c>
      <c r="B45" s="96" t="s">
        <v>134</v>
      </c>
      <c r="C45" s="96" t="s">
        <v>139</v>
      </c>
    </row>
    <row r="46" spans="1:3" ht="26.25" customHeight="1" x14ac:dyDescent="0.25">
      <c r="A46" s="96" t="s">
        <v>135</v>
      </c>
      <c r="B46" s="96"/>
      <c r="C46" s="129">
        <v>0</v>
      </c>
    </row>
    <row r="47" spans="1:3" ht="27.75" customHeight="1" x14ac:dyDescent="0.25">
      <c r="A47" s="96" t="s">
        <v>136</v>
      </c>
      <c r="B47" s="96"/>
      <c r="C47" s="129">
        <v>0</v>
      </c>
    </row>
    <row r="48" spans="1:3" ht="30.75" customHeight="1" x14ac:dyDescent="0.25">
      <c r="A48" s="104" t="s">
        <v>138</v>
      </c>
      <c r="B48" s="96"/>
      <c r="C48" s="129">
        <v>0</v>
      </c>
    </row>
    <row r="49" spans="1:3" ht="33.75" customHeight="1" x14ac:dyDescent="0.25">
      <c r="A49" s="104" t="s">
        <v>137</v>
      </c>
      <c r="B49" s="96"/>
      <c r="C49" s="129">
        <v>0</v>
      </c>
    </row>
    <row r="50" spans="1:3" x14ac:dyDescent="0.25">
      <c r="A50" s="96"/>
      <c r="B50" s="96"/>
      <c r="C50" s="92"/>
    </row>
    <row r="51" spans="1:3" x14ac:dyDescent="0.25">
      <c r="A51" s="96"/>
      <c r="B51" s="96"/>
      <c r="C51" s="96"/>
    </row>
    <row r="52" spans="1:3" ht="15.75" x14ac:dyDescent="0.25">
      <c r="A52" s="85" t="s">
        <v>128</v>
      </c>
      <c r="B52" s="94"/>
      <c r="C52" s="86">
        <f>+C46+C47+C48+C49</f>
        <v>0</v>
      </c>
    </row>
    <row r="53" spans="1:3" x14ac:dyDescent="0.25">
      <c r="A53" s="94"/>
      <c r="B53" s="94"/>
      <c r="C53" s="94"/>
    </row>
    <row r="55" spans="1:3" x14ac:dyDescent="0.25">
      <c r="A55" s="89" t="s">
        <v>129</v>
      </c>
      <c r="C55" s="88">
        <f>+C52-C42</f>
        <v>-250</v>
      </c>
    </row>
    <row r="56" spans="1:3" x14ac:dyDescent="0.25">
      <c r="C56" s="87" t="s">
        <v>130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3:C3"/>
    <mergeCell ref="B4:C4"/>
    <mergeCell ref="B6:C6"/>
  </mergeCells>
  <pageMargins left="0.7" right="0.7" top="0.75" bottom="0.75" header="0.3" footer="0.3"/>
  <pageSetup paperSize="9" scale="82" orientation="portrait" r:id="rId1"/>
  <ignoredErrors>
    <ignoredError sqref="B5 B3:C4 C16 C22 C30 C36 C4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6"/>
  <sheetViews>
    <sheetView view="pageBreakPreview" zoomScaleNormal="100" zoomScaleSheetLayoutView="100" workbookViewId="0">
      <selection activeCell="G55" sqref="G55"/>
    </sheetView>
  </sheetViews>
  <sheetFormatPr defaultRowHeight="15" x14ac:dyDescent="0.25"/>
  <cols>
    <col min="1" max="1" width="56.7109375" style="32" customWidth="1"/>
    <col min="2" max="2" width="17.5703125" style="32" customWidth="1"/>
    <col min="3" max="3" width="29" style="32" customWidth="1"/>
    <col min="4" max="4" width="13.7109375" style="32" customWidth="1"/>
    <col min="5" max="16384" width="9.140625" style="32"/>
  </cols>
  <sheetData>
    <row r="1" spans="1:3" ht="21" x14ac:dyDescent="0.35">
      <c r="A1" s="75" t="s">
        <v>140</v>
      </c>
    </row>
    <row r="3" spans="1:3" x14ac:dyDescent="0.25">
      <c r="A3" s="32" t="s">
        <v>58</v>
      </c>
      <c r="B3" s="110">
        <f>Voorblad!C2</f>
        <v>0</v>
      </c>
      <c r="C3" s="110"/>
    </row>
    <row r="4" spans="1:3" x14ac:dyDescent="0.25">
      <c r="A4" s="32" t="s">
        <v>124</v>
      </c>
      <c r="B4" s="111">
        <f>Voorblad!C4</f>
        <v>0</v>
      </c>
      <c r="C4" s="111"/>
    </row>
    <row r="5" spans="1:3" ht="15.75" thickBot="1" x14ac:dyDescent="0.3">
      <c r="A5" s="32" t="s">
        <v>32</v>
      </c>
      <c r="B5" s="93">
        <f>Voorblad!C6</f>
        <v>1</v>
      </c>
      <c r="C5" s="94"/>
    </row>
    <row r="6" spans="1:3" x14ac:dyDescent="0.25">
      <c r="A6" s="95" t="s">
        <v>80</v>
      </c>
      <c r="B6" s="110" t="str">
        <f>Voorblad!C11</f>
        <v xml:space="preserve">Wmo-plichtig </v>
      </c>
      <c r="C6" s="110"/>
    </row>
    <row r="7" spans="1:3" x14ac:dyDescent="0.25">
      <c r="A7" s="96"/>
      <c r="B7" s="97"/>
      <c r="C7" s="96"/>
    </row>
    <row r="8" spans="1:3" x14ac:dyDescent="0.25">
      <c r="A8" s="96"/>
      <c r="B8" s="97"/>
      <c r="C8" s="96"/>
    </row>
    <row r="9" spans="1:3" ht="15.75" x14ac:dyDescent="0.25">
      <c r="A9" s="74" t="s">
        <v>125</v>
      </c>
      <c r="B9" s="97"/>
      <c r="C9" s="74" t="s">
        <v>131</v>
      </c>
    </row>
    <row r="10" spans="1:3" x14ac:dyDescent="0.25">
      <c r="A10" s="71" t="s">
        <v>59</v>
      </c>
      <c r="B10" s="96"/>
      <c r="C10" s="96"/>
    </row>
    <row r="11" spans="1:3" x14ac:dyDescent="0.25">
      <c r="A11" s="96" t="s">
        <v>25</v>
      </c>
      <c r="B11" s="96" t="s">
        <v>6</v>
      </c>
      <c r="C11" s="92">
        <f>+'Begroting totaal'!C11/'Begroting per patient'!B5</f>
        <v>0</v>
      </c>
    </row>
    <row r="12" spans="1:3" x14ac:dyDescent="0.25">
      <c r="A12" s="96"/>
      <c r="B12" s="96" t="s">
        <v>7</v>
      </c>
      <c r="C12" s="92">
        <f>+'Begroting totaal'!C12/'Begroting per patient'!B5</f>
        <v>0</v>
      </c>
    </row>
    <row r="13" spans="1:3" x14ac:dyDescent="0.25">
      <c r="A13" s="96" t="s">
        <v>26</v>
      </c>
      <c r="B13" s="96" t="s">
        <v>6</v>
      </c>
      <c r="C13" s="92">
        <f>+'Begroting totaal'!C13/'Begroting per patient'!B5</f>
        <v>0</v>
      </c>
    </row>
    <row r="14" spans="1:3" x14ac:dyDescent="0.25">
      <c r="A14" s="96"/>
      <c r="B14" s="96" t="s">
        <v>7</v>
      </c>
      <c r="C14" s="92">
        <f>+'Begroting totaal'!C14/'Begroting per patient'!B5</f>
        <v>0</v>
      </c>
    </row>
    <row r="15" spans="1:3" x14ac:dyDescent="0.25">
      <c r="A15" s="96"/>
      <c r="B15" s="98" t="s">
        <v>106</v>
      </c>
      <c r="C15" s="92">
        <f>+'Begroting totaal'!C15/'Begroting per patient'!B5</f>
        <v>0</v>
      </c>
    </row>
    <row r="16" spans="1:3" x14ac:dyDescent="0.25">
      <c r="A16" s="80" t="s">
        <v>24</v>
      </c>
      <c r="B16" s="96"/>
      <c r="C16" s="81">
        <f>SUM(C11:C15)</f>
        <v>0</v>
      </c>
    </row>
    <row r="17" spans="1:8" s="98" customFormat="1" x14ac:dyDescent="0.25">
      <c r="A17" s="72"/>
      <c r="B17" s="99"/>
      <c r="C17" s="73"/>
    </row>
    <row r="18" spans="1:8" s="98" customFormat="1" x14ac:dyDescent="0.25">
      <c r="A18" s="71" t="s">
        <v>107</v>
      </c>
      <c r="B18" s="99"/>
      <c r="C18" s="73"/>
    </row>
    <row r="19" spans="1:8" s="98" customFormat="1" x14ac:dyDescent="0.25">
      <c r="A19" s="71"/>
      <c r="B19" s="96" t="s">
        <v>6</v>
      </c>
      <c r="C19" s="73">
        <f>+'Begroting totaal'!C19/'Begroting per patient'!B5</f>
        <v>0</v>
      </c>
    </row>
    <row r="20" spans="1:8" s="98" customFormat="1" x14ac:dyDescent="0.25">
      <c r="A20" s="71"/>
      <c r="B20" s="96" t="s">
        <v>7</v>
      </c>
      <c r="C20" s="73">
        <f>+'Begroting totaal'!C20/'Begroting per patient'!B5</f>
        <v>0</v>
      </c>
    </row>
    <row r="21" spans="1:8" s="98" customFormat="1" x14ac:dyDescent="0.25">
      <c r="A21" s="71"/>
      <c r="B21" s="98" t="s">
        <v>106</v>
      </c>
      <c r="C21" s="73">
        <f>+'Begroting totaal'!C21/'Begroting per patient'!B5</f>
        <v>0</v>
      </c>
    </row>
    <row r="22" spans="1:8" x14ac:dyDescent="0.25">
      <c r="A22" s="80" t="s">
        <v>108</v>
      </c>
      <c r="B22" s="96"/>
      <c r="C22" s="81">
        <f>SUM(C19:C21)</f>
        <v>0</v>
      </c>
    </row>
    <row r="23" spans="1:8" s="98" customFormat="1" x14ac:dyDescent="0.25">
      <c r="A23" s="72"/>
      <c r="B23" s="99"/>
      <c r="C23" s="73"/>
    </row>
    <row r="24" spans="1:8" s="98" customFormat="1" x14ac:dyDescent="0.25">
      <c r="A24" s="71" t="s">
        <v>47</v>
      </c>
      <c r="B24" s="99"/>
      <c r="C24" s="96"/>
    </row>
    <row r="25" spans="1:8" x14ac:dyDescent="0.25">
      <c r="A25" s="96" t="s">
        <v>48</v>
      </c>
      <c r="B25" s="96"/>
      <c r="C25" s="73">
        <f>+'Begroting totaal'!C25/'Begroting per patient'!B5</f>
        <v>0</v>
      </c>
    </row>
    <row r="26" spans="1:8" x14ac:dyDescent="0.25">
      <c r="A26" s="96" t="s">
        <v>49</v>
      </c>
      <c r="B26" s="96"/>
      <c r="C26" s="73">
        <f>+'Begroting totaal'!C26/'Begroting per patient'!B5</f>
        <v>0</v>
      </c>
      <c r="H26" s="36"/>
    </row>
    <row r="27" spans="1:8" x14ac:dyDescent="0.25">
      <c r="A27" s="96" t="s">
        <v>79</v>
      </c>
      <c r="B27" s="96"/>
      <c r="C27" s="73">
        <f>+'Begroting totaal'!C27/'Begroting per patient'!B5</f>
        <v>0</v>
      </c>
      <c r="H27" s="36"/>
    </row>
    <row r="28" spans="1:8" x14ac:dyDescent="0.25">
      <c r="A28" s="96" t="s">
        <v>50</v>
      </c>
      <c r="B28" s="96"/>
      <c r="C28" s="73">
        <f>+'Begroting totaal'!C28/'Begroting per patient'!B5</f>
        <v>0</v>
      </c>
      <c r="H28" s="36"/>
    </row>
    <row r="29" spans="1:8" x14ac:dyDescent="0.25">
      <c r="A29" s="100" t="s">
        <v>104</v>
      </c>
      <c r="B29" s="96"/>
      <c r="C29" s="73">
        <f>+'Begroting totaal'!C29/'Begroting per patient'!B5</f>
        <v>0</v>
      </c>
      <c r="H29" s="36"/>
    </row>
    <row r="30" spans="1:8" x14ac:dyDescent="0.25">
      <c r="A30" s="80" t="s">
        <v>51</v>
      </c>
      <c r="B30" s="96"/>
      <c r="C30" s="81">
        <f>SUM(C25:C29)</f>
        <v>0</v>
      </c>
      <c r="H30" s="36"/>
    </row>
    <row r="31" spans="1:8" x14ac:dyDescent="0.25">
      <c r="A31" s="72"/>
      <c r="B31" s="99"/>
      <c r="C31" s="73"/>
    </row>
    <row r="32" spans="1:8" s="98" customFormat="1" x14ac:dyDescent="0.25">
      <c r="A32" s="71" t="s">
        <v>52</v>
      </c>
      <c r="B32" s="96"/>
      <c r="C32" s="96"/>
    </row>
    <row r="33" spans="1:3" x14ac:dyDescent="0.25">
      <c r="A33" s="96"/>
      <c r="B33" s="96" t="s">
        <v>6</v>
      </c>
      <c r="C33" s="73">
        <f>+'Begroting totaal'!C33/'Begroting per patient'!B5</f>
        <v>0</v>
      </c>
    </row>
    <row r="34" spans="1:3" x14ac:dyDescent="0.25">
      <c r="A34" s="96"/>
      <c r="B34" s="100" t="s">
        <v>7</v>
      </c>
      <c r="C34" s="73">
        <f>+'Begroting totaal'!C34/'Begroting per patient'!B5</f>
        <v>0</v>
      </c>
    </row>
    <row r="35" spans="1:3" x14ac:dyDescent="0.25">
      <c r="B35" s="100" t="s">
        <v>56</v>
      </c>
      <c r="C35" s="73">
        <f>+'Begroting totaal'!C35/'Begroting per patient'!B5</f>
        <v>0</v>
      </c>
    </row>
    <row r="36" spans="1:3" x14ac:dyDescent="0.25">
      <c r="A36" s="82" t="s">
        <v>57</v>
      </c>
      <c r="B36" s="96"/>
      <c r="C36" s="81">
        <f>SUM(C33:C35)</f>
        <v>0</v>
      </c>
    </row>
    <row r="37" spans="1:3" x14ac:dyDescent="0.25">
      <c r="A37" s="71"/>
      <c r="B37" s="96"/>
      <c r="C37" s="73"/>
    </row>
    <row r="38" spans="1:3" x14ac:dyDescent="0.25">
      <c r="A38" s="90" t="s">
        <v>132</v>
      </c>
      <c r="B38" s="101"/>
      <c r="C38" s="91">
        <f>+C36+C30+C22+C16</f>
        <v>0</v>
      </c>
    </row>
    <row r="39" spans="1:3" s="98" customFormat="1" x14ac:dyDescent="0.25">
      <c r="A39" s="102"/>
      <c r="B39" s="101"/>
      <c r="C39" s="103"/>
    </row>
    <row r="40" spans="1:3" s="98" customFormat="1" x14ac:dyDescent="0.25">
      <c r="A40" s="82" t="s">
        <v>126</v>
      </c>
      <c r="B40" s="101"/>
      <c r="C40" s="81">
        <f>Voorblad!D17/B5</f>
        <v>250</v>
      </c>
    </row>
    <row r="41" spans="1:3" x14ac:dyDescent="0.25">
      <c r="A41" s="94"/>
      <c r="B41" s="94"/>
      <c r="C41" s="94"/>
    </row>
    <row r="42" spans="1:3" ht="15.75" x14ac:dyDescent="0.25">
      <c r="A42" s="84" t="s">
        <v>127</v>
      </c>
      <c r="B42" s="94"/>
      <c r="C42" s="83">
        <f>+C38+C40</f>
        <v>250</v>
      </c>
    </row>
    <row r="43" spans="1:3" x14ac:dyDescent="0.25">
      <c r="A43" s="96"/>
      <c r="B43" s="96"/>
      <c r="C43" s="96"/>
    </row>
    <row r="44" spans="1:3" x14ac:dyDescent="0.25">
      <c r="A44" s="96"/>
      <c r="B44" s="96"/>
      <c r="C44" s="96"/>
    </row>
    <row r="45" spans="1:3" ht="15.75" x14ac:dyDescent="0.25">
      <c r="A45" s="105" t="s">
        <v>133</v>
      </c>
      <c r="B45" s="96" t="s">
        <v>134</v>
      </c>
      <c r="C45" s="96" t="s">
        <v>139</v>
      </c>
    </row>
    <row r="46" spans="1:3" ht="26.25" customHeight="1" x14ac:dyDescent="0.25">
      <c r="A46" s="96" t="s">
        <v>135</v>
      </c>
      <c r="B46" s="96"/>
      <c r="C46" s="92">
        <f>+'Begroting totaal'!C46/'Begroting per patient'!B5</f>
        <v>0</v>
      </c>
    </row>
    <row r="47" spans="1:3" ht="27.75" customHeight="1" x14ac:dyDescent="0.25">
      <c r="A47" s="96" t="s">
        <v>136</v>
      </c>
      <c r="B47" s="96"/>
      <c r="C47" s="92">
        <f>+'Begroting totaal'!C47/'Begroting per patient'!B5</f>
        <v>0</v>
      </c>
    </row>
    <row r="48" spans="1:3" ht="30.75" customHeight="1" x14ac:dyDescent="0.25">
      <c r="A48" s="104" t="s">
        <v>138</v>
      </c>
      <c r="B48" s="96"/>
      <c r="C48" s="92">
        <f>+'Begroting totaal'!C48/'Begroting per patient'!B5</f>
        <v>0</v>
      </c>
    </row>
    <row r="49" spans="1:3" ht="33.75" customHeight="1" x14ac:dyDescent="0.25">
      <c r="A49" s="104" t="s">
        <v>137</v>
      </c>
      <c r="B49" s="96"/>
      <c r="C49" s="92">
        <f>+'Begroting totaal'!C49/'Begroting per patient'!B5</f>
        <v>0</v>
      </c>
    </row>
    <row r="50" spans="1:3" x14ac:dyDescent="0.25">
      <c r="A50" s="96"/>
      <c r="B50" s="96"/>
      <c r="C50" s="92"/>
    </row>
    <row r="51" spans="1:3" x14ac:dyDescent="0.25">
      <c r="A51" s="96"/>
      <c r="B51" s="96"/>
      <c r="C51" s="96"/>
    </row>
    <row r="52" spans="1:3" ht="15.75" x14ac:dyDescent="0.25">
      <c r="A52" s="85" t="s">
        <v>128</v>
      </c>
      <c r="B52" s="94"/>
      <c r="C52" s="86">
        <f>+C46+C47+C48+C49</f>
        <v>0</v>
      </c>
    </row>
    <row r="53" spans="1:3" x14ac:dyDescent="0.25">
      <c r="A53" s="94"/>
      <c r="B53" s="94"/>
      <c r="C53" s="94"/>
    </row>
    <row r="55" spans="1:3" x14ac:dyDescent="0.25">
      <c r="A55" s="89" t="s">
        <v>129</v>
      </c>
      <c r="C55" s="88">
        <f>+C52-C42</f>
        <v>-250</v>
      </c>
    </row>
    <row r="56" spans="1:3" x14ac:dyDescent="0.25">
      <c r="C56" s="87" t="s">
        <v>130</v>
      </c>
    </row>
  </sheetData>
  <mergeCells count="3">
    <mergeCell ref="B3:C3"/>
    <mergeCell ref="B4:C4"/>
    <mergeCell ref="B6:C6"/>
  </mergeCells>
  <pageMargins left="0.7" right="0.7" top="0.75" bottom="0.75" header="0.3" footer="0.3"/>
  <pageSetup paperSize="9" scale="71" orientation="portrait" r:id="rId1"/>
  <ignoredErrors>
    <ignoredError sqref="C11:C15 C19:C22 C25:C30 C33:C36 C40 C46:C49 C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P93"/>
  <sheetViews>
    <sheetView view="pageBreakPreview" topLeftCell="A49" zoomScaleNormal="100" zoomScaleSheetLayoutView="100" workbookViewId="0">
      <selection activeCell="I81" sqref="I81"/>
    </sheetView>
  </sheetViews>
  <sheetFormatPr defaultRowHeight="15" x14ac:dyDescent="0.25"/>
  <cols>
    <col min="1" max="1" width="39.7109375" customWidth="1"/>
    <col min="2" max="2" width="12.5703125" customWidth="1"/>
    <col min="3" max="3" width="12.5703125" style="21" hidden="1" customWidth="1"/>
    <col min="4" max="4" width="11.42578125" bestFit="1" customWidth="1"/>
    <col min="7" max="7" width="10.42578125" bestFit="1" customWidth="1"/>
    <col min="8" max="8" width="10.42578125" style="21" customWidth="1"/>
    <col min="9" max="9" width="11.140625" customWidth="1"/>
  </cols>
  <sheetData>
    <row r="3" spans="1:16" ht="15.75" x14ac:dyDescent="0.25">
      <c r="A3" s="26" t="s">
        <v>61</v>
      </c>
    </row>
    <row r="4" spans="1:16" ht="38.25" x14ac:dyDescent="0.25">
      <c r="A4" s="1" t="s">
        <v>0</v>
      </c>
      <c r="B4" s="2" t="s">
        <v>1</v>
      </c>
      <c r="C4" s="23"/>
      <c r="D4" s="2" t="s">
        <v>2</v>
      </c>
      <c r="E4" s="3" t="s">
        <v>3</v>
      </c>
      <c r="F4" s="12" t="s">
        <v>4</v>
      </c>
      <c r="G4" s="24" t="s">
        <v>103</v>
      </c>
      <c r="H4" s="24" t="s">
        <v>102</v>
      </c>
      <c r="I4" s="23" t="s">
        <v>82</v>
      </c>
    </row>
    <row r="5" spans="1:16" x14ac:dyDescent="0.25">
      <c r="A5" s="46" t="s">
        <v>5</v>
      </c>
      <c r="B5" s="54" t="s">
        <v>98</v>
      </c>
      <c r="C5" s="21" t="str">
        <f>IF(B5=$N$6,"RV",IF(B5=$N$5,"RV",IF(B5=$N$7,"RV","Arts")))</f>
        <v>RV</v>
      </c>
      <c r="D5" s="55"/>
      <c r="E5" s="65">
        <f>D5/Voorblad!$C$6</f>
        <v>0</v>
      </c>
      <c r="F5" s="13">
        <f>IF(B5=$N$5,$O$5,IF(B5=$N$9,$O$9,IF(B5=$N$6,$O$6,IF(B5=$N$7,$O$7,IF(B5=$N$8,$O$8,0)))))</f>
        <v>37</v>
      </c>
      <c r="G5" s="39">
        <f>(D5*F5)/Voorblad!$C$6</f>
        <v>0</v>
      </c>
      <c r="H5" s="39">
        <f>D5*F5</f>
        <v>0</v>
      </c>
      <c r="I5" s="59"/>
      <c r="N5" s="21" t="s">
        <v>97</v>
      </c>
      <c r="O5" s="7">
        <v>50</v>
      </c>
    </row>
    <row r="6" spans="1:16" x14ac:dyDescent="0.25">
      <c r="A6" s="46" t="s">
        <v>5</v>
      </c>
      <c r="B6" s="54" t="s">
        <v>100</v>
      </c>
      <c r="C6" s="21" t="str">
        <f t="shared" ref="C6:C24" si="0">IF(B6=$N$6,"RV",IF(B6=$N$5,"RV",IF(B6=$N$7,"RV","Arts")))</f>
        <v>Arts</v>
      </c>
      <c r="D6" s="55"/>
      <c r="E6" s="66">
        <f>D6/Voorblad!$C$6</f>
        <v>0</v>
      </c>
      <c r="F6" s="13">
        <f t="shared" ref="F6:F24" si="1">IF(B6=$N$5,$O$5,IF(B6=$N$9,$O$9,IF(B6=$N$6,$O$6,IF(B6=$N$7,$O$7,IF(B6=$N$8,$O$8,0)))))</f>
        <v>140</v>
      </c>
      <c r="G6" s="39">
        <f>(D6*F6)/Voorblad!$C$6</f>
        <v>0</v>
      </c>
      <c r="H6" s="39">
        <f t="shared" ref="H6:H24" si="2">D6*F6</f>
        <v>0</v>
      </c>
      <c r="I6" s="59"/>
      <c r="N6" s="21" t="s">
        <v>98</v>
      </c>
      <c r="O6" s="7">
        <v>37</v>
      </c>
    </row>
    <row r="7" spans="1:16" x14ac:dyDescent="0.25">
      <c r="A7" s="46" t="s">
        <v>8</v>
      </c>
      <c r="B7" s="54" t="s">
        <v>99</v>
      </c>
      <c r="C7" s="21" t="str">
        <f t="shared" si="0"/>
        <v>RV</v>
      </c>
      <c r="D7" s="55"/>
      <c r="E7" s="66">
        <f>D7/Voorblad!$C$6</f>
        <v>0</v>
      </c>
      <c r="F7" s="13">
        <f t="shared" si="1"/>
        <v>45</v>
      </c>
      <c r="G7" s="39">
        <f>(D7*F7)/Voorblad!$C$6</f>
        <v>0</v>
      </c>
      <c r="H7" s="39">
        <f t="shared" si="2"/>
        <v>0</v>
      </c>
      <c r="I7" s="59"/>
      <c r="N7" s="21" t="s">
        <v>99</v>
      </c>
      <c r="O7" s="7">
        <v>45</v>
      </c>
      <c r="P7" s="4"/>
    </row>
    <row r="8" spans="1:16" x14ac:dyDescent="0.25">
      <c r="A8" s="46" t="s">
        <v>9</v>
      </c>
      <c r="B8" s="54" t="s">
        <v>99</v>
      </c>
      <c r="C8" s="21" t="str">
        <f t="shared" si="0"/>
        <v>RV</v>
      </c>
      <c r="D8" s="55"/>
      <c r="E8" s="66">
        <f>D8/Voorblad!$C$6</f>
        <v>0</v>
      </c>
      <c r="F8" s="13">
        <f t="shared" si="1"/>
        <v>45</v>
      </c>
      <c r="G8" s="39">
        <f>(D8*F8)/Voorblad!$C$6</f>
        <v>0</v>
      </c>
      <c r="H8" s="39">
        <f t="shared" si="2"/>
        <v>0</v>
      </c>
      <c r="I8" s="59"/>
      <c r="N8" s="21" t="s">
        <v>100</v>
      </c>
      <c r="O8" s="7">
        <v>140</v>
      </c>
    </row>
    <row r="9" spans="1:16" x14ac:dyDescent="0.25">
      <c r="A9" s="46" t="s">
        <v>10</v>
      </c>
      <c r="B9" s="54" t="s">
        <v>101</v>
      </c>
      <c r="C9" s="21" t="str">
        <f t="shared" si="0"/>
        <v>Arts</v>
      </c>
      <c r="D9" s="55"/>
      <c r="E9" s="66">
        <f>D9/Voorblad!$C$6</f>
        <v>0</v>
      </c>
      <c r="F9" s="13">
        <f t="shared" si="1"/>
        <v>150</v>
      </c>
      <c r="G9" s="39">
        <f>(D9*F9)/Voorblad!$C$6</f>
        <v>0</v>
      </c>
      <c r="H9" s="39">
        <f t="shared" si="2"/>
        <v>0</v>
      </c>
      <c r="I9" s="59"/>
      <c r="N9" s="21" t="s">
        <v>101</v>
      </c>
      <c r="O9" s="7">
        <v>150</v>
      </c>
    </row>
    <row r="10" spans="1:16" x14ac:dyDescent="0.25">
      <c r="A10" s="46" t="s">
        <v>11</v>
      </c>
      <c r="B10" s="54" t="s">
        <v>98</v>
      </c>
      <c r="C10" s="21" t="str">
        <f t="shared" si="0"/>
        <v>RV</v>
      </c>
      <c r="D10" s="55"/>
      <c r="E10" s="66">
        <f>D10/Voorblad!$C$6</f>
        <v>0</v>
      </c>
      <c r="F10" s="13">
        <f t="shared" si="1"/>
        <v>37</v>
      </c>
      <c r="G10" s="39">
        <f>(D10*F10)/Voorblad!$C$6</f>
        <v>0</v>
      </c>
      <c r="H10" s="39">
        <f t="shared" si="2"/>
        <v>0</v>
      </c>
      <c r="I10" s="59"/>
      <c r="N10" s="4"/>
      <c r="O10" s="7"/>
    </row>
    <row r="11" spans="1:16" x14ac:dyDescent="0.25">
      <c r="A11" s="46" t="s">
        <v>12</v>
      </c>
      <c r="B11" s="54" t="s">
        <v>100</v>
      </c>
      <c r="C11" s="21" t="str">
        <f t="shared" si="0"/>
        <v>Arts</v>
      </c>
      <c r="D11" s="55"/>
      <c r="E11" s="66">
        <f>D11/Voorblad!$C$6</f>
        <v>0</v>
      </c>
      <c r="F11" s="13">
        <f t="shared" si="1"/>
        <v>140</v>
      </c>
      <c r="G11" s="39">
        <f>(D11*F11)/Voorblad!$C$6</f>
        <v>0</v>
      </c>
      <c r="H11" s="39">
        <f t="shared" si="2"/>
        <v>0</v>
      </c>
      <c r="I11" s="59"/>
    </row>
    <row r="12" spans="1:16" x14ac:dyDescent="0.25">
      <c r="A12" s="45" t="s">
        <v>13</v>
      </c>
      <c r="B12" s="54" t="s">
        <v>98</v>
      </c>
      <c r="C12" s="21" t="str">
        <f t="shared" si="0"/>
        <v>RV</v>
      </c>
      <c r="D12" s="55"/>
      <c r="E12" s="66">
        <f>D12/Voorblad!$C$6</f>
        <v>0</v>
      </c>
      <c r="F12" s="13">
        <f t="shared" si="1"/>
        <v>37</v>
      </c>
      <c r="G12" s="39">
        <f>(D12*F12)/Voorblad!$C$6</f>
        <v>0</v>
      </c>
      <c r="H12" s="39">
        <f t="shared" si="2"/>
        <v>0</v>
      </c>
      <c r="I12" s="59"/>
    </row>
    <row r="13" spans="1:16" x14ac:dyDescent="0.25">
      <c r="A13" s="45" t="s">
        <v>14</v>
      </c>
      <c r="B13" s="54" t="s">
        <v>101</v>
      </c>
      <c r="C13" s="21" t="str">
        <f t="shared" si="0"/>
        <v>Arts</v>
      </c>
      <c r="D13" s="55"/>
      <c r="E13" s="66">
        <f>D13/Voorblad!$C$6</f>
        <v>0</v>
      </c>
      <c r="F13" s="13">
        <f t="shared" si="1"/>
        <v>150</v>
      </c>
      <c r="G13" s="39">
        <f>(D13*F13)/Voorblad!$C$6</f>
        <v>0</v>
      </c>
      <c r="H13" s="39">
        <f t="shared" si="2"/>
        <v>0</v>
      </c>
      <c r="I13" s="59"/>
    </row>
    <row r="14" spans="1:16" x14ac:dyDescent="0.25">
      <c r="A14" s="46" t="s">
        <v>15</v>
      </c>
      <c r="B14" s="54" t="s">
        <v>98</v>
      </c>
      <c r="C14" s="21" t="str">
        <f t="shared" si="0"/>
        <v>RV</v>
      </c>
      <c r="D14" s="55"/>
      <c r="E14" s="66">
        <f>D14/Voorblad!$C$6</f>
        <v>0</v>
      </c>
      <c r="F14" s="13">
        <f t="shared" si="1"/>
        <v>37</v>
      </c>
      <c r="G14" s="39">
        <f>(D14*F14)/Voorblad!$C$6</f>
        <v>0</v>
      </c>
      <c r="H14" s="39">
        <f t="shared" si="2"/>
        <v>0</v>
      </c>
      <c r="I14" s="59"/>
    </row>
    <row r="15" spans="1:16" x14ac:dyDescent="0.25">
      <c r="A15" s="45" t="s">
        <v>16</v>
      </c>
      <c r="B15" s="54" t="s">
        <v>98</v>
      </c>
      <c r="C15" s="21" t="str">
        <f t="shared" si="0"/>
        <v>RV</v>
      </c>
      <c r="D15" s="55"/>
      <c r="E15" s="66">
        <f>D15/Voorblad!$C$6</f>
        <v>0</v>
      </c>
      <c r="F15" s="13">
        <f t="shared" si="1"/>
        <v>37</v>
      </c>
      <c r="G15" s="39">
        <f>(D15*F15)/Voorblad!$C$6</f>
        <v>0</v>
      </c>
      <c r="H15" s="39">
        <f t="shared" si="2"/>
        <v>0</v>
      </c>
      <c r="I15" s="59"/>
    </row>
    <row r="16" spans="1:16" x14ac:dyDescent="0.25">
      <c r="A16" s="45" t="s">
        <v>17</v>
      </c>
      <c r="B16" s="54" t="s">
        <v>97</v>
      </c>
      <c r="C16" s="21" t="str">
        <f t="shared" si="0"/>
        <v>RV</v>
      </c>
      <c r="D16" s="55"/>
      <c r="E16" s="66">
        <f>D16/Voorblad!$C$6</f>
        <v>0</v>
      </c>
      <c r="F16" s="13">
        <f t="shared" si="1"/>
        <v>50</v>
      </c>
      <c r="G16" s="39">
        <f>(D16*F16)/Voorblad!$C$6</f>
        <v>0</v>
      </c>
      <c r="H16" s="39">
        <f t="shared" si="2"/>
        <v>0</v>
      </c>
      <c r="I16" s="59"/>
    </row>
    <row r="17" spans="1:15" x14ac:dyDescent="0.25">
      <c r="A17" s="45" t="s">
        <v>18</v>
      </c>
      <c r="B17" s="54" t="s">
        <v>98</v>
      </c>
      <c r="C17" s="21" t="str">
        <f t="shared" si="0"/>
        <v>RV</v>
      </c>
      <c r="D17" s="55"/>
      <c r="E17" s="66">
        <f>D17/Voorblad!$C$6</f>
        <v>0</v>
      </c>
      <c r="F17" s="13">
        <f t="shared" si="1"/>
        <v>37</v>
      </c>
      <c r="G17" s="39">
        <f>(D17*F17)/Voorblad!$C$6</f>
        <v>0</v>
      </c>
      <c r="H17" s="39">
        <f t="shared" si="2"/>
        <v>0</v>
      </c>
      <c r="I17" s="59"/>
    </row>
    <row r="18" spans="1:15" x14ac:dyDescent="0.25">
      <c r="A18" s="45" t="s">
        <v>19</v>
      </c>
      <c r="B18" s="54" t="s">
        <v>98</v>
      </c>
      <c r="C18" s="21" t="str">
        <f t="shared" si="0"/>
        <v>RV</v>
      </c>
      <c r="D18" s="55"/>
      <c r="E18" s="66">
        <f>D18/Voorblad!$C$6</f>
        <v>0</v>
      </c>
      <c r="F18" s="13">
        <f t="shared" si="1"/>
        <v>37</v>
      </c>
      <c r="G18" s="39">
        <f>(D18*F18)/Voorblad!$C$6</f>
        <v>0</v>
      </c>
      <c r="H18" s="39">
        <f t="shared" si="2"/>
        <v>0</v>
      </c>
      <c r="I18" s="59"/>
    </row>
    <row r="19" spans="1:15" x14ac:dyDescent="0.25">
      <c r="A19" s="45" t="s">
        <v>20</v>
      </c>
      <c r="B19" s="54" t="s">
        <v>98</v>
      </c>
      <c r="C19" s="21" t="str">
        <f t="shared" si="0"/>
        <v>RV</v>
      </c>
      <c r="D19" s="55"/>
      <c r="E19" s="66">
        <f>D19/Voorblad!$C$6</f>
        <v>0</v>
      </c>
      <c r="F19" s="13">
        <f t="shared" si="1"/>
        <v>37</v>
      </c>
      <c r="G19" s="39">
        <f>(D19*F19)/Voorblad!$C$6</f>
        <v>0</v>
      </c>
      <c r="H19" s="39">
        <f t="shared" si="2"/>
        <v>0</v>
      </c>
      <c r="I19" s="59"/>
    </row>
    <row r="20" spans="1:15" ht="15.75" thickBot="1" x14ac:dyDescent="0.3">
      <c r="A20" s="47" t="s">
        <v>20</v>
      </c>
      <c r="B20" s="54" t="s">
        <v>98</v>
      </c>
      <c r="C20" s="21" t="str">
        <f t="shared" si="0"/>
        <v>RV</v>
      </c>
      <c r="D20" s="56"/>
      <c r="E20" s="66">
        <f>D20/Voorblad!$C$6</f>
        <v>0</v>
      </c>
      <c r="F20" s="13">
        <f t="shared" si="1"/>
        <v>37</v>
      </c>
      <c r="G20" s="39">
        <f>(D20*F20)/Voorblad!$C$6</f>
        <v>0</v>
      </c>
      <c r="H20" s="39">
        <f t="shared" si="2"/>
        <v>0</v>
      </c>
      <c r="I20" s="60"/>
    </row>
    <row r="21" spans="1:15" ht="15.75" thickBot="1" x14ac:dyDescent="0.3">
      <c r="A21" s="48" t="s">
        <v>21</v>
      </c>
      <c r="B21" s="9"/>
      <c r="C21" s="9"/>
      <c r="D21" s="9"/>
      <c r="E21" s="30"/>
      <c r="F21" s="9"/>
      <c r="G21" s="40">
        <f>SUM(G5:G20)</f>
        <v>0</v>
      </c>
      <c r="H21" s="40">
        <f>SUM(H5:H20)</f>
        <v>0</v>
      </c>
      <c r="I21" s="62"/>
    </row>
    <row r="22" spans="1:15" x14ac:dyDescent="0.25">
      <c r="A22" s="49" t="s">
        <v>22</v>
      </c>
      <c r="B22" s="54" t="s">
        <v>99</v>
      </c>
      <c r="C22" s="21" t="str">
        <f t="shared" si="0"/>
        <v>RV</v>
      </c>
      <c r="D22" s="57"/>
      <c r="E22" s="66">
        <f>D22/Voorblad!$C$6</f>
        <v>0</v>
      </c>
      <c r="F22" s="13">
        <f t="shared" si="1"/>
        <v>45</v>
      </c>
      <c r="G22" s="39">
        <f>(D22*F22)/Voorblad!$C$6</f>
        <v>0</v>
      </c>
      <c r="H22" s="39">
        <f t="shared" si="2"/>
        <v>0</v>
      </c>
      <c r="I22" s="61"/>
    </row>
    <row r="23" spans="1:15" s="4" customFormat="1" x14ac:dyDescent="0.25">
      <c r="A23" s="49" t="s">
        <v>22</v>
      </c>
      <c r="B23" s="54" t="s">
        <v>99</v>
      </c>
      <c r="C23" s="21" t="str">
        <f t="shared" si="0"/>
        <v>RV</v>
      </c>
      <c r="D23" s="56"/>
      <c r="E23" s="66">
        <f>D23/Voorblad!$C$6</f>
        <v>0</v>
      </c>
      <c r="F23" s="13">
        <f t="shared" si="1"/>
        <v>45</v>
      </c>
      <c r="G23" s="39">
        <f>(D23*F23)/Voorblad!$C$6</f>
        <v>0</v>
      </c>
      <c r="H23" s="39">
        <f t="shared" si="2"/>
        <v>0</v>
      </c>
      <c r="I23" s="59"/>
      <c r="N23"/>
      <c r="O23"/>
    </row>
    <row r="24" spans="1:15" ht="15.75" thickBot="1" x14ac:dyDescent="0.3">
      <c r="A24" s="49" t="s">
        <v>22</v>
      </c>
      <c r="B24" s="54" t="s">
        <v>99</v>
      </c>
      <c r="C24" s="21" t="str">
        <f t="shared" si="0"/>
        <v>RV</v>
      </c>
      <c r="D24" s="56"/>
      <c r="E24" s="66">
        <f>D24/Voorblad!$C$6</f>
        <v>0</v>
      </c>
      <c r="F24" s="13">
        <f t="shared" si="1"/>
        <v>45</v>
      </c>
      <c r="G24" s="39">
        <f>(D24*F24)/Voorblad!$C$6</f>
        <v>0</v>
      </c>
      <c r="H24" s="39">
        <f t="shared" si="2"/>
        <v>0</v>
      </c>
      <c r="I24" s="67"/>
    </row>
    <row r="25" spans="1:15" ht="15.75" thickBot="1" x14ac:dyDescent="0.3">
      <c r="A25" s="50" t="s">
        <v>23</v>
      </c>
      <c r="B25" s="9"/>
      <c r="C25" s="9"/>
      <c r="D25" s="9"/>
      <c r="E25" s="9"/>
      <c r="F25" s="9"/>
      <c r="G25" s="40">
        <f>SUM(G22:G24)</f>
        <v>0</v>
      </c>
      <c r="H25" s="40">
        <f>SUM(H22:H24)</f>
        <v>0</v>
      </c>
      <c r="I25" s="41"/>
    </row>
    <row r="26" spans="1:15" x14ac:dyDescent="0.25">
      <c r="A26" s="10" t="s">
        <v>24</v>
      </c>
      <c r="B26" s="10"/>
      <c r="C26" s="10"/>
      <c r="D26" s="10"/>
      <c r="E26" s="10"/>
      <c r="F26" s="10"/>
      <c r="G26" s="11">
        <f>SUM(G21,G25)</f>
        <v>0</v>
      </c>
      <c r="H26" s="11">
        <f>SUM(H21,H25)</f>
        <v>0</v>
      </c>
      <c r="I26" s="68">
        <f>SUM(I21,I25)</f>
        <v>0</v>
      </c>
      <c r="N26" s="4"/>
      <c r="O26" s="4"/>
    </row>
    <row r="28" spans="1:15" ht="38.25" x14ac:dyDescent="0.25">
      <c r="A28" s="16" t="s">
        <v>27</v>
      </c>
      <c r="B28" s="5" t="s">
        <v>1</v>
      </c>
      <c r="C28" s="23"/>
      <c r="D28" s="5" t="s">
        <v>2</v>
      </c>
      <c r="E28" s="6" t="s">
        <v>3</v>
      </c>
      <c r="F28" s="12" t="s">
        <v>4</v>
      </c>
      <c r="G28" s="24" t="s">
        <v>103</v>
      </c>
      <c r="H28" s="24" t="s">
        <v>102</v>
      </c>
      <c r="I28" s="23" t="s">
        <v>82</v>
      </c>
    </row>
    <row r="29" spans="1:15" x14ac:dyDescent="0.25">
      <c r="A29" s="45" t="s">
        <v>28</v>
      </c>
      <c r="B29" s="54" t="s">
        <v>99</v>
      </c>
      <c r="C29" s="21" t="str">
        <f t="shared" ref="C29:C33" si="3">IF(B29=$N$6,"RV",IF(B29=$N$5,"RV",IF(B29=$N$7,"RV","Arts")))</f>
        <v>RV</v>
      </c>
      <c r="D29" s="31">
        <f>E29*Voorblad!$C$6</f>
        <v>0</v>
      </c>
      <c r="E29" s="52"/>
      <c r="F29" s="13">
        <f t="shared" ref="F29:F33" si="4">IF(B29=$N$5,$O$5,IF(B29=$N$9,$O$9,IF(B29=$N$6,$O$6,IF(B29=$N$7,$O$7,IF(B29=$N$8,$O$8,0)))))</f>
        <v>45</v>
      </c>
      <c r="G29" s="13">
        <f t="shared" ref="G29:G31" si="5">E29*F29</f>
        <v>0</v>
      </c>
      <c r="H29" s="13">
        <f>F29*D29</f>
        <v>0</v>
      </c>
      <c r="I29" s="59"/>
    </row>
    <row r="30" spans="1:15" x14ac:dyDescent="0.25">
      <c r="A30" s="45" t="s">
        <v>29</v>
      </c>
      <c r="B30" s="54" t="s">
        <v>99</v>
      </c>
      <c r="C30" s="21" t="str">
        <f t="shared" si="3"/>
        <v>RV</v>
      </c>
      <c r="D30" s="31">
        <f>E30*Voorblad!$C$6</f>
        <v>0</v>
      </c>
      <c r="E30" s="52"/>
      <c r="F30" s="13">
        <f t="shared" si="4"/>
        <v>45</v>
      </c>
      <c r="G30" s="13">
        <f t="shared" si="5"/>
        <v>0</v>
      </c>
      <c r="H30" s="13">
        <f t="shared" ref="H30:H33" si="6">F30*D30</f>
        <v>0</v>
      </c>
      <c r="I30" s="59"/>
    </row>
    <row r="31" spans="1:15" x14ac:dyDescent="0.25">
      <c r="A31" s="45" t="s">
        <v>30</v>
      </c>
      <c r="B31" s="54" t="s">
        <v>100</v>
      </c>
      <c r="C31" s="21" t="str">
        <f t="shared" si="3"/>
        <v>Arts</v>
      </c>
      <c r="D31" s="31">
        <f>E31*Voorblad!$C$6</f>
        <v>0</v>
      </c>
      <c r="E31" s="52"/>
      <c r="F31" s="13">
        <f t="shared" si="4"/>
        <v>140</v>
      </c>
      <c r="G31" s="13">
        <f t="shared" si="5"/>
        <v>0</v>
      </c>
      <c r="H31" s="13">
        <f t="shared" si="6"/>
        <v>0</v>
      </c>
      <c r="I31" s="59"/>
    </row>
    <row r="32" spans="1:15" x14ac:dyDescent="0.25">
      <c r="A32" s="45" t="s">
        <v>30</v>
      </c>
      <c r="B32" s="54" t="s">
        <v>99</v>
      </c>
      <c r="C32" s="21" t="str">
        <f t="shared" si="3"/>
        <v>RV</v>
      </c>
      <c r="D32" s="31">
        <f>E32*Voorblad!$C$6</f>
        <v>0</v>
      </c>
      <c r="E32" s="52"/>
      <c r="F32" s="13">
        <f t="shared" si="4"/>
        <v>45</v>
      </c>
      <c r="G32" s="13">
        <f>E32*F32</f>
        <v>0</v>
      </c>
      <c r="H32" s="13">
        <f t="shared" si="6"/>
        <v>0</v>
      </c>
      <c r="I32" s="59"/>
    </row>
    <row r="33" spans="1:9" x14ac:dyDescent="0.25">
      <c r="A33" s="45" t="s">
        <v>31</v>
      </c>
      <c r="B33" s="54" t="s">
        <v>99</v>
      </c>
      <c r="C33" s="21" t="str">
        <f t="shared" si="3"/>
        <v>RV</v>
      </c>
      <c r="D33" s="31">
        <f>E33*Voorblad!$C$6</f>
        <v>0</v>
      </c>
      <c r="E33" s="53"/>
      <c r="F33" s="13">
        <f t="shared" si="4"/>
        <v>45</v>
      </c>
      <c r="G33" s="13">
        <f>E33*F33</f>
        <v>0</v>
      </c>
      <c r="H33" s="13">
        <f t="shared" si="6"/>
        <v>0</v>
      </c>
      <c r="I33" s="59"/>
    </row>
    <row r="34" spans="1:9" x14ac:dyDescent="0.25">
      <c r="A34" s="16" t="s">
        <v>33</v>
      </c>
      <c r="B34" s="14"/>
      <c r="C34" s="14"/>
      <c r="D34" s="14"/>
      <c r="E34" s="14"/>
      <c r="F34" s="14"/>
      <c r="G34" s="8">
        <f>SUM(G29:G33)</f>
        <v>0</v>
      </c>
      <c r="H34" s="8">
        <f>SUM(H29:H33)</f>
        <v>0</v>
      </c>
      <c r="I34" s="63"/>
    </row>
    <row r="36" spans="1:9" ht="40.5" customHeight="1" x14ac:dyDescent="0.25">
      <c r="A36" s="16" t="s">
        <v>34</v>
      </c>
      <c r="B36" s="17" t="s">
        <v>1</v>
      </c>
      <c r="C36" s="23"/>
      <c r="D36" s="17" t="s">
        <v>2</v>
      </c>
      <c r="E36" s="18" t="s">
        <v>3</v>
      </c>
      <c r="F36" s="12" t="s">
        <v>4</v>
      </c>
      <c r="G36" s="24" t="s">
        <v>103</v>
      </c>
      <c r="H36" s="24" t="s">
        <v>102</v>
      </c>
      <c r="I36" s="23" t="s">
        <v>82</v>
      </c>
    </row>
    <row r="37" spans="1:9" x14ac:dyDescent="0.25">
      <c r="A37" s="15" t="s">
        <v>35</v>
      </c>
      <c r="B37" s="54" t="s">
        <v>100</v>
      </c>
      <c r="C37" s="21" t="str">
        <f t="shared" ref="C37:C48" si="7">IF(B37=$N$6,"RV",IF(B37=$N$5,"RV",IF(B37=$N$7,"RV","Arts")))</f>
        <v>Arts</v>
      </c>
      <c r="D37" s="31">
        <f>E37*Voorblad!$C$6</f>
        <v>0</v>
      </c>
      <c r="E37" s="52"/>
      <c r="F37" s="13">
        <f t="shared" ref="F37:F48" si="8">IF(B37=$N$5,$O$5,IF(B37=$N$9,$O$9,IF(B37=$N$6,$O$6,IF(B37=$N$7,$O$7,IF(B37=$N$8,$O$8,0)))))</f>
        <v>140</v>
      </c>
      <c r="G37" s="13">
        <f t="shared" ref="G37:G48" si="9">E37*F37</f>
        <v>0</v>
      </c>
      <c r="H37" s="13">
        <f t="shared" ref="H37:H48" si="10">F37*D37</f>
        <v>0</v>
      </c>
      <c r="I37" s="59"/>
    </row>
    <row r="38" spans="1:9" x14ac:dyDescent="0.25">
      <c r="A38" s="15" t="s">
        <v>35</v>
      </c>
      <c r="B38" s="54" t="s">
        <v>99</v>
      </c>
      <c r="C38" s="21" t="str">
        <f t="shared" si="7"/>
        <v>RV</v>
      </c>
      <c r="D38" s="31">
        <f>E38*Voorblad!$C$6</f>
        <v>0</v>
      </c>
      <c r="E38" s="52"/>
      <c r="F38" s="13">
        <f t="shared" si="8"/>
        <v>45</v>
      </c>
      <c r="G38" s="13">
        <f t="shared" si="9"/>
        <v>0</v>
      </c>
      <c r="H38" s="13">
        <f t="shared" si="10"/>
        <v>0</v>
      </c>
      <c r="I38" s="59"/>
    </row>
    <row r="39" spans="1:9" x14ac:dyDescent="0.25">
      <c r="A39" s="19" t="s">
        <v>36</v>
      </c>
      <c r="B39" s="54" t="s">
        <v>100</v>
      </c>
      <c r="C39" s="21" t="str">
        <f t="shared" si="7"/>
        <v>Arts</v>
      </c>
      <c r="D39" s="31">
        <f>E39*Voorblad!$C$6</f>
        <v>0</v>
      </c>
      <c r="E39" s="52"/>
      <c r="F39" s="13">
        <f t="shared" si="8"/>
        <v>140</v>
      </c>
      <c r="G39" s="13">
        <f t="shared" si="9"/>
        <v>0</v>
      </c>
      <c r="H39" s="13">
        <f t="shared" si="10"/>
        <v>0</v>
      </c>
      <c r="I39" s="59"/>
    </row>
    <row r="40" spans="1:9" x14ac:dyDescent="0.25">
      <c r="A40" s="19" t="s">
        <v>81</v>
      </c>
      <c r="B40" s="54" t="s">
        <v>99</v>
      </c>
      <c r="C40" s="21" t="str">
        <f t="shared" si="7"/>
        <v>RV</v>
      </c>
      <c r="D40" s="31">
        <f>E40*Voorblad!$C$6</f>
        <v>0</v>
      </c>
      <c r="E40" s="52"/>
      <c r="F40" s="13">
        <f t="shared" si="8"/>
        <v>45</v>
      </c>
      <c r="G40" s="13">
        <f t="shared" si="9"/>
        <v>0</v>
      </c>
      <c r="H40" s="13">
        <f t="shared" si="10"/>
        <v>0</v>
      </c>
      <c r="I40" s="59"/>
    </row>
    <row r="41" spans="1:9" x14ac:dyDescent="0.25">
      <c r="A41" s="19" t="s">
        <v>38</v>
      </c>
      <c r="B41" s="54" t="s">
        <v>99</v>
      </c>
      <c r="C41" s="21" t="str">
        <f t="shared" si="7"/>
        <v>RV</v>
      </c>
      <c r="D41" s="31">
        <f>E41*Voorblad!$C$6</f>
        <v>0</v>
      </c>
      <c r="E41" s="52"/>
      <c r="F41" s="13">
        <f t="shared" si="8"/>
        <v>45</v>
      </c>
      <c r="G41" s="13">
        <f t="shared" si="9"/>
        <v>0</v>
      </c>
      <c r="H41" s="13">
        <f t="shared" si="10"/>
        <v>0</v>
      </c>
      <c r="I41" s="59"/>
    </row>
    <row r="42" spans="1:9" x14ac:dyDescent="0.25">
      <c r="A42" s="15" t="s">
        <v>39</v>
      </c>
      <c r="B42" s="54" t="s">
        <v>98</v>
      </c>
      <c r="C42" s="21" t="str">
        <f t="shared" si="7"/>
        <v>RV</v>
      </c>
      <c r="D42" s="31">
        <f>E42*Voorblad!$C$6</f>
        <v>0</v>
      </c>
      <c r="E42" s="52"/>
      <c r="F42" s="13">
        <f t="shared" si="8"/>
        <v>37</v>
      </c>
      <c r="G42" s="13">
        <f t="shared" si="9"/>
        <v>0</v>
      </c>
      <c r="H42" s="13">
        <f t="shared" si="10"/>
        <v>0</v>
      </c>
      <c r="I42" s="59"/>
    </row>
    <row r="43" spans="1:9" x14ac:dyDescent="0.25">
      <c r="A43" s="15" t="s">
        <v>39</v>
      </c>
      <c r="B43" s="54" t="s">
        <v>99</v>
      </c>
      <c r="C43" s="21" t="str">
        <f t="shared" si="7"/>
        <v>RV</v>
      </c>
      <c r="D43" s="31">
        <f>E43*Voorblad!$C$6</f>
        <v>0</v>
      </c>
      <c r="E43" s="52"/>
      <c r="F43" s="13">
        <f t="shared" si="8"/>
        <v>45</v>
      </c>
      <c r="G43" s="13">
        <f t="shared" si="9"/>
        <v>0</v>
      </c>
      <c r="H43" s="13">
        <f t="shared" si="10"/>
        <v>0</v>
      </c>
      <c r="I43" s="59"/>
    </row>
    <row r="44" spans="1:9" x14ac:dyDescent="0.25">
      <c r="A44" s="15" t="s">
        <v>40</v>
      </c>
      <c r="B44" s="54" t="s">
        <v>99</v>
      </c>
      <c r="C44" s="21" t="str">
        <f t="shared" si="7"/>
        <v>RV</v>
      </c>
      <c r="D44" s="31">
        <f>E44*Voorblad!$C$6</f>
        <v>0</v>
      </c>
      <c r="E44" s="52"/>
      <c r="F44" s="13">
        <f t="shared" si="8"/>
        <v>45</v>
      </c>
      <c r="G44" s="13">
        <f t="shared" si="9"/>
        <v>0</v>
      </c>
      <c r="H44" s="13">
        <f t="shared" si="10"/>
        <v>0</v>
      </c>
      <c r="I44" s="59"/>
    </row>
    <row r="45" spans="1:9" x14ac:dyDescent="0.25">
      <c r="A45" s="15" t="s">
        <v>41</v>
      </c>
      <c r="B45" s="54" t="s">
        <v>99</v>
      </c>
      <c r="C45" s="21" t="str">
        <f t="shared" si="7"/>
        <v>RV</v>
      </c>
      <c r="D45" s="31">
        <f>E45*Voorblad!$C$6</f>
        <v>0</v>
      </c>
      <c r="E45" s="52"/>
      <c r="F45" s="13">
        <f t="shared" si="8"/>
        <v>45</v>
      </c>
      <c r="G45" s="13">
        <f t="shared" si="9"/>
        <v>0</v>
      </c>
      <c r="H45" s="13">
        <f t="shared" si="10"/>
        <v>0</v>
      </c>
      <c r="I45" s="59"/>
    </row>
    <row r="46" spans="1:9" x14ac:dyDescent="0.25">
      <c r="A46" s="15" t="s">
        <v>42</v>
      </c>
      <c r="B46" s="54" t="s">
        <v>97</v>
      </c>
      <c r="C46" s="21" t="str">
        <f t="shared" si="7"/>
        <v>RV</v>
      </c>
      <c r="D46" s="31">
        <f>E46*Voorblad!$C$6</f>
        <v>0</v>
      </c>
      <c r="E46" s="52"/>
      <c r="F46" s="13">
        <f t="shared" si="8"/>
        <v>50</v>
      </c>
      <c r="G46" s="13">
        <f t="shared" si="9"/>
        <v>0</v>
      </c>
      <c r="H46" s="13">
        <f t="shared" si="10"/>
        <v>0</v>
      </c>
      <c r="I46" s="59"/>
    </row>
    <row r="47" spans="1:9" x14ac:dyDescent="0.25">
      <c r="A47" s="15" t="s">
        <v>42</v>
      </c>
      <c r="B47" s="54" t="s">
        <v>99</v>
      </c>
      <c r="C47" s="21" t="str">
        <f t="shared" si="7"/>
        <v>RV</v>
      </c>
      <c r="D47" s="31">
        <f>E47*Voorblad!$C$6</f>
        <v>0</v>
      </c>
      <c r="E47" s="52"/>
      <c r="F47" s="13">
        <f t="shared" si="8"/>
        <v>45</v>
      </c>
      <c r="G47" s="13">
        <f t="shared" si="9"/>
        <v>0</v>
      </c>
      <c r="H47" s="13">
        <f t="shared" si="10"/>
        <v>0</v>
      </c>
      <c r="I47" s="59"/>
    </row>
    <row r="48" spans="1:9" x14ac:dyDescent="0.25">
      <c r="A48" s="15" t="s">
        <v>43</v>
      </c>
      <c r="B48" s="54" t="s">
        <v>99</v>
      </c>
      <c r="C48" s="21" t="str">
        <f t="shared" si="7"/>
        <v>RV</v>
      </c>
      <c r="D48" s="31">
        <f>E48*Voorblad!$C$6</f>
        <v>0</v>
      </c>
      <c r="E48" s="53"/>
      <c r="F48" s="13">
        <f t="shared" si="8"/>
        <v>45</v>
      </c>
      <c r="G48" s="13">
        <f t="shared" si="9"/>
        <v>0</v>
      </c>
      <c r="H48" s="13">
        <f t="shared" si="10"/>
        <v>0</v>
      </c>
      <c r="I48" s="59"/>
    </row>
    <row r="49" spans="1:9" x14ac:dyDescent="0.25">
      <c r="A49" s="16" t="s">
        <v>44</v>
      </c>
      <c r="B49" s="14"/>
      <c r="C49" s="14"/>
      <c r="D49" s="14"/>
      <c r="E49" s="14"/>
      <c r="F49" s="14"/>
      <c r="G49" s="8">
        <f>SUM(G37:G48)</f>
        <v>0</v>
      </c>
      <c r="H49" s="8">
        <f>SUM(H37:H48)</f>
        <v>0</v>
      </c>
      <c r="I49" s="63"/>
    </row>
    <row r="51" spans="1:9" ht="38.25" x14ac:dyDescent="0.25">
      <c r="A51" s="16" t="s">
        <v>45</v>
      </c>
      <c r="B51" s="17" t="s">
        <v>1</v>
      </c>
      <c r="C51" s="23"/>
      <c r="D51" s="17" t="s">
        <v>2</v>
      </c>
      <c r="E51" s="18" t="s">
        <v>3</v>
      </c>
      <c r="F51" s="12" t="s">
        <v>4</v>
      </c>
      <c r="G51" s="24" t="s">
        <v>103</v>
      </c>
      <c r="H51" s="24" t="s">
        <v>102</v>
      </c>
      <c r="I51" s="23" t="s">
        <v>82</v>
      </c>
    </row>
    <row r="52" spans="1:9" x14ac:dyDescent="0.25">
      <c r="A52" s="15" t="s">
        <v>35</v>
      </c>
      <c r="B52" s="54" t="s">
        <v>97</v>
      </c>
      <c r="C52" s="21" t="str">
        <f t="shared" ref="C52:C63" si="11">IF(B52=$N$6,"RV",IF(B52=$N$5,"RV",IF(B52=$N$7,"RV","Arts")))</f>
        <v>RV</v>
      </c>
      <c r="D52" s="31">
        <f>E52*Voorblad!$C$6</f>
        <v>0</v>
      </c>
      <c r="E52" s="52"/>
      <c r="F52" s="13">
        <f t="shared" ref="F52:F63" si="12">IF(B52=$N$5,$O$5,IF(B52=$N$9,$O$9,IF(B52=$N$6,$O$6,IF(B52=$N$7,$O$7,IF(B52=$N$8,$O$8,0)))))</f>
        <v>50</v>
      </c>
      <c r="G52" s="13">
        <f t="shared" ref="G52:G63" si="13">E52*F52</f>
        <v>0</v>
      </c>
      <c r="H52" s="13">
        <f t="shared" ref="H52:H63" si="14">F52*D52</f>
        <v>0</v>
      </c>
      <c r="I52" s="59"/>
    </row>
    <row r="53" spans="1:9" x14ac:dyDescent="0.25">
      <c r="A53" s="15" t="s">
        <v>35</v>
      </c>
      <c r="B53" s="54" t="s">
        <v>97</v>
      </c>
      <c r="C53" s="21" t="str">
        <f t="shared" si="11"/>
        <v>RV</v>
      </c>
      <c r="D53" s="31">
        <f>E53*Voorblad!$C$6</f>
        <v>0</v>
      </c>
      <c r="E53" s="52"/>
      <c r="F53" s="13">
        <f t="shared" si="12"/>
        <v>50</v>
      </c>
      <c r="G53" s="13">
        <f t="shared" si="13"/>
        <v>0</v>
      </c>
      <c r="H53" s="13">
        <f t="shared" si="14"/>
        <v>0</v>
      </c>
      <c r="I53" s="59"/>
    </row>
    <row r="54" spans="1:9" x14ac:dyDescent="0.25">
      <c r="A54" s="19" t="s">
        <v>36</v>
      </c>
      <c r="B54" s="54" t="s">
        <v>97</v>
      </c>
      <c r="C54" s="21" t="str">
        <f t="shared" si="11"/>
        <v>RV</v>
      </c>
      <c r="D54" s="31">
        <f>E54*Voorblad!$C$6</f>
        <v>0</v>
      </c>
      <c r="E54" s="52"/>
      <c r="F54" s="13">
        <f t="shared" si="12"/>
        <v>50</v>
      </c>
      <c r="G54" s="13">
        <f t="shared" si="13"/>
        <v>0</v>
      </c>
      <c r="H54" s="13">
        <f t="shared" si="14"/>
        <v>0</v>
      </c>
      <c r="I54" s="59"/>
    </row>
    <row r="55" spans="1:9" x14ac:dyDescent="0.25">
      <c r="A55" s="19" t="s">
        <v>37</v>
      </c>
      <c r="B55" s="54" t="s">
        <v>97</v>
      </c>
      <c r="C55" s="21" t="str">
        <f t="shared" si="11"/>
        <v>RV</v>
      </c>
      <c r="D55" s="31">
        <f>E55*Voorblad!$C$6</f>
        <v>0</v>
      </c>
      <c r="E55" s="52"/>
      <c r="F55" s="13">
        <f t="shared" si="12"/>
        <v>50</v>
      </c>
      <c r="G55" s="13">
        <f t="shared" si="13"/>
        <v>0</v>
      </c>
      <c r="H55" s="13">
        <f t="shared" si="14"/>
        <v>0</v>
      </c>
      <c r="I55" s="59"/>
    </row>
    <row r="56" spans="1:9" x14ac:dyDescent="0.25">
      <c r="A56" s="19" t="s">
        <v>38</v>
      </c>
      <c r="B56" s="54" t="s">
        <v>97</v>
      </c>
      <c r="C56" s="21" t="str">
        <f t="shared" si="11"/>
        <v>RV</v>
      </c>
      <c r="D56" s="31">
        <f>E56*Voorblad!$C$6</f>
        <v>0</v>
      </c>
      <c r="E56" s="52"/>
      <c r="F56" s="13">
        <f t="shared" si="12"/>
        <v>50</v>
      </c>
      <c r="G56" s="13">
        <f t="shared" si="13"/>
        <v>0</v>
      </c>
      <c r="H56" s="13">
        <f t="shared" si="14"/>
        <v>0</v>
      </c>
      <c r="I56" s="59"/>
    </row>
    <row r="57" spans="1:9" x14ac:dyDescent="0.25">
      <c r="A57" s="15" t="s">
        <v>39</v>
      </c>
      <c r="B57" s="54" t="s">
        <v>97</v>
      </c>
      <c r="C57" s="21" t="str">
        <f t="shared" si="11"/>
        <v>RV</v>
      </c>
      <c r="D57" s="31">
        <f>E57*Voorblad!$C$6</f>
        <v>0</v>
      </c>
      <c r="E57" s="52"/>
      <c r="F57" s="13">
        <f t="shared" si="12"/>
        <v>50</v>
      </c>
      <c r="G57" s="13">
        <f t="shared" si="13"/>
        <v>0</v>
      </c>
      <c r="H57" s="13">
        <f t="shared" si="14"/>
        <v>0</v>
      </c>
      <c r="I57" s="59"/>
    </row>
    <row r="58" spans="1:9" x14ac:dyDescent="0.25">
      <c r="A58" s="15" t="s">
        <v>39</v>
      </c>
      <c r="B58" s="54" t="s">
        <v>97</v>
      </c>
      <c r="C58" s="21" t="str">
        <f t="shared" si="11"/>
        <v>RV</v>
      </c>
      <c r="D58" s="31">
        <f>E58*Voorblad!$C$6</f>
        <v>0</v>
      </c>
      <c r="E58" s="52"/>
      <c r="F58" s="13">
        <f t="shared" si="12"/>
        <v>50</v>
      </c>
      <c r="G58" s="13">
        <f t="shared" si="13"/>
        <v>0</v>
      </c>
      <c r="H58" s="13">
        <f t="shared" si="14"/>
        <v>0</v>
      </c>
      <c r="I58" s="59"/>
    </row>
    <row r="59" spans="1:9" x14ac:dyDescent="0.25">
      <c r="A59" s="15" t="s">
        <v>40</v>
      </c>
      <c r="B59" s="54" t="s">
        <v>97</v>
      </c>
      <c r="C59" s="21" t="str">
        <f t="shared" si="11"/>
        <v>RV</v>
      </c>
      <c r="D59" s="31">
        <f>E59*Voorblad!$C$6</f>
        <v>0</v>
      </c>
      <c r="E59" s="52"/>
      <c r="F59" s="13">
        <f t="shared" si="12"/>
        <v>50</v>
      </c>
      <c r="G59" s="13">
        <f t="shared" si="13"/>
        <v>0</v>
      </c>
      <c r="H59" s="13">
        <f t="shared" si="14"/>
        <v>0</v>
      </c>
      <c r="I59" s="59"/>
    </row>
    <row r="60" spans="1:9" x14ac:dyDescent="0.25">
      <c r="A60" s="15" t="s">
        <v>41</v>
      </c>
      <c r="B60" s="54" t="s">
        <v>97</v>
      </c>
      <c r="C60" s="21" t="str">
        <f t="shared" si="11"/>
        <v>RV</v>
      </c>
      <c r="D60" s="31">
        <f>E60*Voorblad!$C$6</f>
        <v>0</v>
      </c>
      <c r="E60" s="52"/>
      <c r="F60" s="13">
        <f t="shared" si="12"/>
        <v>50</v>
      </c>
      <c r="G60" s="13">
        <f t="shared" si="13"/>
        <v>0</v>
      </c>
      <c r="H60" s="13">
        <f t="shared" si="14"/>
        <v>0</v>
      </c>
      <c r="I60" s="59"/>
    </row>
    <row r="61" spans="1:9" x14ac:dyDescent="0.25">
      <c r="A61" s="15" t="s">
        <v>42</v>
      </c>
      <c r="B61" s="54" t="s">
        <v>97</v>
      </c>
      <c r="C61" s="21" t="str">
        <f t="shared" si="11"/>
        <v>RV</v>
      </c>
      <c r="D61" s="31">
        <f>E61*Voorblad!$C$6</f>
        <v>0</v>
      </c>
      <c r="E61" s="52"/>
      <c r="F61" s="13">
        <f t="shared" si="12"/>
        <v>50</v>
      </c>
      <c r="G61" s="13">
        <f t="shared" si="13"/>
        <v>0</v>
      </c>
      <c r="H61" s="13">
        <f t="shared" si="14"/>
        <v>0</v>
      </c>
      <c r="I61" s="59"/>
    </row>
    <row r="62" spans="1:9" x14ac:dyDescent="0.25">
      <c r="A62" s="15" t="s">
        <v>42</v>
      </c>
      <c r="B62" s="54" t="s">
        <v>97</v>
      </c>
      <c r="C62" s="21" t="str">
        <f t="shared" si="11"/>
        <v>RV</v>
      </c>
      <c r="D62" s="31">
        <f>E62*Voorblad!$C$6</f>
        <v>0</v>
      </c>
      <c r="E62" s="52"/>
      <c r="F62" s="13">
        <f t="shared" si="12"/>
        <v>50</v>
      </c>
      <c r="G62" s="13">
        <f t="shared" si="13"/>
        <v>0</v>
      </c>
      <c r="H62" s="13">
        <f t="shared" si="14"/>
        <v>0</v>
      </c>
      <c r="I62" s="59"/>
    </row>
    <row r="63" spans="1:9" x14ac:dyDescent="0.25">
      <c r="A63" s="15" t="s">
        <v>43</v>
      </c>
      <c r="B63" s="54" t="s">
        <v>97</v>
      </c>
      <c r="C63" s="21" t="str">
        <f t="shared" si="11"/>
        <v>RV</v>
      </c>
      <c r="D63" s="31">
        <f>E63*Voorblad!$C$6</f>
        <v>0</v>
      </c>
      <c r="E63" s="53"/>
      <c r="F63" s="13">
        <f t="shared" si="12"/>
        <v>50</v>
      </c>
      <c r="G63" s="13">
        <f t="shared" si="13"/>
        <v>0</v>
      </c>
      <c r="H63" s="13">
        <f t="shared" si="14"/>
        <v>0</v>
      </c>
      <c r="I63" s="59"/>
    </row>
    <row r="64" spans="1:9" x14ac:dyDescent="0.25">
      <c r="A64" s="16" t="s">
        <v>46</v>
      </c>
      <c r="B64" s="14"/>
      <c r="C64" s="14"/>
      <c r="D64" s="14"/>
      <c r="E64" s="14"/>
      <c r="F64" s="14"/>
      <c r="G64" s="8">
        <f>SUM(G52:G63)</f>
        <v>0</v>
      </c>
      <c r="H64" s="8">
        <f>SUM(H52:H63)</f>
        <v>0</v>
      </c>
      <c r="I64" s="63"/>
    </row>
    <row r="66" spans="1:15" ht="25.5" x14ac:dyDescent="0.25">
      <c r="A66" s="16" t="s">
        <v>47</v>
      </c>
      <c r="B66" s="17"/>
      <c r="C66" s="23"/>
      <c r="D66" s="17"/>
      <c r="E66" s="18"/>
      <c r="F66" s="17"/>
      <c r="G66" s="24" t="s">
        <v>103</v>
      </c>
      <c r="H66" s="24" t="s">
        <v>102</v>
      </c>
      <c r="I66" s="23" t="s">
        <v>82</v>
      </c>
    </row>
    <row r="67" spans="1:15" x14ac:dyDescent="0.25">
      <c r="A67" s="15" t="s">
        <v>48</v>
      </c>
      <c r="B67" s="25"/>
      <c r="C67" s="25"/>
      <c r="D67" s="25"/>
      <c r="E67" s="25"/>
      <c r="F67" s="25"/>
      <c r="G67" s="51"/>
      <c r="H67" s="51"/>
      <c r="I67" s="59"/>
    </row>
    <row r="68" spans="1:15" x14ac:dyDescent="0.25">
      <c r="A68" s="15" t="s">
        <v>49</v>
      </c>
      <c r="B68" s="25"/>
      <c r="C68" s="25"/>
      <c r="D68" s="25"/>
      <c r="E68" s="25"/>
      <c r="F68" s="25"/>
      <c r="G68" s="51"/>
      <c r="H68" s="51"/>
      <c r="I68" s="59"/>
    </row>
    <row r="69" spans="1:15" s="21" customFormat="1" x14ac:dyDescent="0.25">
      <c r="A69" s="19" t="s">
        <v>79</v>
      </c>
      <c r="B69" s="25"/>
      <c r="C69" s="25"/>
      <c r="D69" s="25"/>
      <c r="E69" s="25"/>
      <c r="F69" s="25"/>
      <c r="G69" s="51"/>
      <c r="H69" s="51"/>
      <c r="I69" s="59"/>
      <c r="N69"/>
      <c r="O69"/>
    </row>
    <row r="70" spans="1:15" x14ac:dyDescent="0.25">
      <c r="A70" s="19" t="s">
        <v>50</v>
      </c>
      <c r="B70" s="25"/>
      <c r="C70" s="25"/>
      <c r="D70" s="25"/>
      <c r="E70" s="25"/>
      <c r="F70" s="25"/>
      <c r="G70" s="51"/>
      <c r="H70" s="51"/>
      <c r="I70" s="59"/>
    </row>
    <row r="71" spans="1:15" x14ac:dyDescent="0.25">
      <c r="A71" s="16" t="s">
        <v>51</v>
      </c>
      <c r="B71" s="14"/>
      <c r="C71" s="14"/>
      <c r="D71" s="14"/>
      <c r="E71" s="14"/>
      <c r="F71" s="14"/>
      <c r="G71" s="8">
        <f>SUM(G67:G70)</f>
        <v>0</v>
      </c>
      <c r="H71" s="8">
        <f>SUM(H67:H70)</f>
        <v>0</v>
      </c>
      <c r="I71" s="63"/>
    </row>
    <row r="72" spans="1:15" x14ac:dyDescent="0.25">
      <c r="N72" s="21"/>
      <c r="O72" s="21"/>
    </row>
    <row r="73" spans="1:15" ht="38.25" x14ac:dyDescent="0.25">
      <c r="A73" s="20" t="s">
        <v>52</v>
      </c>
      <c r="B73" s="23" t="s">
        <v>1</v>
      </c>
      <c r="C73" s="23"/>
      <c r="D73" s="23" t="s">
        <v>2</v>
      </c>
      <c r="E73" s="24" t="s">
        <v>3</v>
      </c>
      <c r="F73" s="12" t="s">
        <v>4</v>
      </c>
      <c r="G73" s="24" t="s">
        <v>103</v>
      </c>
      <c r="H73" s="24" t="s">
        <v>102</v>
      </c>
      <c r="I73" s="23" t="s">
        <v>82</v>
      </c>
    </row>
    <row r="74" spans="1:15" x14ac:dyDescent="0.25">
      <c r="A74" s="21" t="s">
        <v>42</v>
      </c>
      <c r="B74" s="54" t="s">
        <v>97</v>
      </c>
      <c r="C74" s="21" t="str">
        <f t="shared" ref="C74:C79" si="15">IF(B74=$N$6,"RV",IF(B74=$N$5,"RV",IF(B74=$N$7,"RV","Arts")))</f>
        <v>RV</v>
      </c>
      <c r="D74" s="31">
        <f>E74*Voorblad!$C$6</f>
        <v>0</v>
      </c>
      <c r="E74" s="52"/>
      <c r="F74" s="13">
        <f t="shared" ref="F74:F79" si="16">IF(B74=$N$5,$O$5,IF(B74=$N$9,$O$9,IF(B74=$N$6,$O$6,IF(B74=$N$7,$O$7,IF(B74=$N$8,$O$8,0)))))</f>
        <v>50</v>
      </c>
      <c r="G74" s="13">
        <f t="shared" ref="G74:G79" si="17">E74*F74</f>
        <v>0</v>
      </c>
      <c r="H74" s="13">
        <f t="shared" ref="H74:H79" si="18">F74*D74</f>
        <v>0</v>
      </c>
      <c r="I74" s="59"/>
    </row>
    <row r="75" spans="1:15" x14ac:dyDescent="0.25">
      <c r="A75" s="21" t="s">
        <v>53</v>
      </c>
      <c r="B75" s="54" t="s">
        <v>101</v>
      </c>
      <c r="C75" s="21" t="str">
        <f t="shared" si="15"/>
        <v>Arts</v>
      </c>
      <c r="D75" s="31">
        <f>E75*Voorblad!$C$6</f>
        <v>0</v>
      </c>
      <c r="E75" s="52"/>
      <c r="F75" s="13">
        <f t="shared" si="16"/>
        <v>150</v>
      </c>
      <c r="G75" s="13">
        <f t="shared" si="17"/>
        <v>0</v>
      </c>
      <c r="H75" s="13">
        <f t="shared" si="18"/>
        <v>0</v>
      </c>
      <c r="I75" s="59"/>
    </row>
    <row r="76" spans="1:15" x14ac:dyDescent="0.25">
      <c r="A76" s="21" t="s">
        <v>53</v>
      </c>
      <c r="B76" s="54" t="s">
        <v>97</v>
      </c>
      <c r="C76" s="21" t="str">
        <f t="shared" si="15"/>
        <v>RV</v>
      </c>
      <c r="D76" s="31">
        <f>E76*Voorblad!$C$6</f>
        <v>0</v>
      </c>
      <c r="E76" s="52"/>
      <c r="F76" s="13">
        <f t="shared" si="16"/>
        <v>50</v>
      </c>
      <c r="G76" s="13">
        <f t="shared" si="17"/>
        <v>0</v>
      </c>
      <c r="H76" s="13">
        <f t="shared" si="18"/>
        <v>0</v>
      </c>
      <c r="I76" s="59"/>
    </row>
    <row r="77" spans="1:15" x14ac:dyDescent="0.25">
      <c r="A77" s="21" t="s">
        <v>54</v>
      </c>
      <c r="B77" s="54" t="s">
        <v>98</v>
      </c>
      <c r="C77" s="21" t="str">
        <f t="shared" si="15"/>
        <v>RV</v>
      </c>
      <c r="D77" s="31">
        <f>E77*Voorblad!$C$6</f>
        <v>0</v>
      </c>
      <c r="E77" s="52"/>
      <c r="F77" s="13">
        <f t="shared" si="16"/>
        <v>37</v>
      </c>
      <c r="G77" s="13">
        <f t="shared" si="17"/>
        <v>0</v>
      </c>
      <c r="H77" s="13">
        <f t="shared" si="18"/>
        <v>0</v>
      </c>
      <c r="I77" s="59"/>
    </row>
    <row r="78" spans="1:15" x14ac:dyDescent="0.25">
      <c r="A78" s="21" t="s">
        <v>41</v>
      </c>
      <c r="B78" s="54" t="s">
        <v>99</v>
      </c>
      <c r="C78" s="21" t="str">
        <f t="shared" si="15"/>
        <v>RV</v>
      </c>
      <c r="D78" s="31">
        <f>E78*Voorblad!$C$6</f>
        <v>0</v>
      </c>
      <c r="E78" s="52"/>
      <c r="F78" s="13">
        <f t="shared" si="16"/>
        <v>45</v>
      </c>
      <c r="G78" s="13">
        <f t="shared" si="17"/>
        <v>0</v>
      </c>
      <c r="H78" s="13">
        <f t="shared" si="18"/>
        <v>0</v>
      </c>
      <c r="I78" s="59"/>
    </row>
    <row r="79" spans="1:15" x14ac:dyDescent="0.25">
      <c r="A79" s="21" t="s">
        <v>55</v>
      </c>
      <c r="B79" s="54" t="s">
        <v>97</v>
      </c>
      <c r="C79" s="21" t="str">
        <f t="shared" si="15"/>
        <v>RV</v>
      </c>
      <c r="D79" s="31">
        <f>E79*Voorblad!$C$6</f>
        <v>0</v>
      </c>
      <c r="E79" s="52"/>
      <c r="F79" s="13">
        <f t="shared" si="16"/>
        <v>50</v>
      </c>
      <c r="G79" s="13">
        <f t="shared" si="17"/>
        <v>0</v>
      </c>
      <c r="H79" s="13">
        <f t="shared" si="18"/>
        <v>0</v>
      </c>
      <c r="I79" s="59"/>
    </row>
    <row r="80" spans="1:15" x14ac:dyDescent="0.25">
      <c r="A80" s="21" t="s">
        <v>56</v>
      </c>
      <c r="B80" s="25"/>
      <c r="C80" s="25"/>
      <c r="D80" s="25"/>
      <c r="E80" s="25"/>
      <c r="F80" s="25"/>
      <c r="G80" s="69">
        <f>H80/Voorblad!C6</f>
        <v>0</v>
      </c>
      <c r="H80" s="58"/>
      <c r="I80" s="59"/>
    </row>
    <row r="81" spans="1:15" x14ac:dyDescent="0.25">
      <c r="A81" s="22" t="s">
        <v>57</v>
      </c>
      <c r="B81" s="14"/>
      <c r="C81" s="14"/>
      <c r="D81" s="14"/>
      <c r="E81" s="14"/>
      <c r="F81" s="14"/>
      <c r="G81" s="8">
        <f>SUM(G74:G80)</f>
        <v>0</v>
      </c>
      <c r="H81" s="8">
        <f>SUM(H74:H80)</f>
        <v>0</v>
      </c>
      <c r="I81" s="63"/>
    </row>
    <row r="83" spans="1:15" ht="15.75" x14ac:dyDescent="0.25">
      <c r="A83" s="26" t="s">
        <v>60</v>
      </c>
      <c r="B83" s="26"/>
      <c r="C83" s="26"/>
      <c r="D83" s="26"/>
      <c r="E83" s="26"/>
      <c r="F83" s="26"/>
      <c r="G83" s="27">
        <f>SUM(G81,G71,G64,G49,G34,G26)</f>
        <v>0</v>
      </c>
      <c r="H83" s="27">
        <f>SUM(H81,H71,H64,H49,H34,H26)</f>
        <v>0</v>
      </c>
    </row>
    <row r="86" spans="1:15" ht="15.75" x14ac:dyDescent="0.25">
      <c r="A86" s="26" t="s">
        <v>62</v>
      </c>
    </row>
    <row r="87" spans="1:15" x14ac:dyDescent="0.25">
      <c r="A87" s="21" t="s">
        <v>63</v>
      </c>
      <c r="G87" s="29">
        <v>0</v>
      </c>
      <c r="H87" s="64"/>
    </row>
    <row r="88" spans="1:15" x14ac:dyDescent="0.25">
      <c r="A88" s="21" t="s">
        <v>64</v>
      </c>
      <c r="G88" s="29">
        <v>0</v>
      </c>
      <c r="H88" s="64"/>
    </row>
    <row r="89" spans="1:15" x14ac:dyDescent="0.25">
      <c r="A89" s="21" t="s">
        <v>65</v>
      </c>
      <c r="G89" s="29">
        <v>0</v>
      </c>
      <c r="H89" s="64"/>
    </row>
    <row r="90" spans="1:15" s="21" customFormat="1" x14ac:dyDescent="0.25">
      <c r="A90" s="21" t="s">
        <v>66</v>
      </c>
      <c r="G90" s="29">
        <v>0</v>
      </c>
      <c r="H90" s="64"/>
      <c r="N90"/>
      <c r="O90"/>
    </row>
    <row r="91" spans="1:15" x14ac:dyDescent="0.25">
      <c r="A91" s="28" t="s">
        <v>85</v>
      </c>
      <c r="G91" s="29">
        <v>0</v>
      </c>
      <c r="H91" s="64"/>
    </row>
    <row r="93" spans="1:15" ht="15.75" x14ac:dyDescent="0.25">
      <c r="A93" s="26" t="s">
        <v>67</v>
      </c>
      <c r="B93" s="26"/>
      <c r="C93" s="26"/>
      <c r="D93" s="26"/>
      <c r="E93" s="26"/>
      <c r="F93" s="26"/>
      <c r="G93" s="27">
        <f>SUM(G87:G91)</f>
        <v>0</v>
      </c>
      <c r="H93" s="27"/>
      <c r="N93" s="21"/>
      <c r="O93" s="21"/>
    </row>
  </sheetData>
  <sheetProtection formatColumns="0"/>
  <dataConsolidate/>
  <dataValidations disablePrompts="1" count="1">
    <dataValidation type="list" allowBlank="1" showInputMessage="1" showErrorMessage="1" sqref="B37:B48 B74:B79 B29:B33 B22:B24 B5:B20 B52:B63">
      <formula1>$N$5:$N$9</formula1>
    </dataValidation>
  </dataValidations>
  <pageMargins left="0.7" right="0.7" top="0.75" bottom="0.75" header="0.3" footer="0.3"/>
  <pageSetup paperSize="9" scale="71" orientation="portrait" r:id="rId1"/>
  <rowBreaks count="1" manualBreakCount="1">
    <brk id="50" max="6" man="1"/>
  </rowBreaks>
  <ignoredErrors>
    <ignoredError sqref="G21" formula="1"/>
    <ignoredError sqref="G8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view="pageBreakPreview" zoomScaleNormal="100" zoomScaleSheetLayoutView="100" workbookViewId="0">
      <selection activeCell="B31" sqref="B31"/>
    </sheetView>
  </sheetViews>
  <sheetFormatPr defaultRowHeight="15" x14ac:dyDescent="0.25"/>
  <cols>
    <col min="1" max="1" width="54.140625" customWidth="1"/>
    <col min="2" max="7" width="10.85546875" customWidth="1"/>
  </cols>
  <sheetData>
    <row r="3" spans="1:7" x14ac:dyDescent="0.25">
      <c r="A3" s="32" t="s">
        <v>77</v>
      </c>
    </row>
    <row r="4" spans="1:7" x14ac:dyDescent="0.25">
      <c r="A4" s="32" t="s">
        <v>76</v>
      </c>
    </row>
    <row r="5" spans="1:7" s="33" customFormat="1" ht="45" x14ac:dyDescent="0.25">
      <c r="B5" s="33" t="s">
        <v>68</v>
      </c>
      <c r="C5" s="33" t="s">
        <v>69</v>
      </c>
      <c r="D5" s="34" t="s">
        <v>70</v>
      </c>
      <c r="E5" s="33" t="s">
        <v>71</v>
      </c>
      <c r="F5" s="33" t="s">
        <v>72</v>
      </c>
      <c r="G5" s="34" t="s">
        <v>73</v>
      </c>
    </row>
    <row r="6" spans="1:7" x14ac:dyDescent="0.25">
      <c r="A6" s="32" t="s">
        <v>74</v>
      </c>
    </row>
    <row r="7" spans="1:7" x14ac:dyDescent="0.25">
      <c r="A7" s="35" t="s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x14ac:dyDescent="0.25">
      <c r="A8" s="35" t="s">
        <v>27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x14ac:dyDescent="0.25">
      <c r="A9" s="35" t="s">
        <v>34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x14ac:dyDescent="0.25">
      <c r="A10" s="35" t="s">
        <v>45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5">
      <c r="A11" s="35" t="s">
        <v>47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35" t="s">
        <v>52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4" spans="1:7" x14ac:dyDescent="0.25">
      <c r="A14" s="32" t="s">
        <v>75</v>
      </c>
    </row>
    <row r="15" spans="1:7" x14ac:dyDescent="0.25">
      <c r="A15" s="28" t="s">
        <v>63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28" t="s">
        <v>64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5">
      <c r="A17" s="28" t="s">
        <v>65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x14ac:dyDescent="0.25">
      <c r="A18" s="28" t="s">
        <v>66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20" spans="1:7" x14ac:dyDescent="0.25">
      <c r="A20" s="32" t="s">
        <v>78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4</vt:i4>
      </vt:variant>
    </vt:vector>
  </HeadingPairs>
  <TitlesOfParts>
    <vt:vector size="10" baseType="lpstr">
      <vt:lpstr>hoe invullen</vt:lpstr>
      <vt:lpstr>Voorblad</vt:lpstr>
      <vt:lpstr>Begroting totaal</vt:lpstr>
      <vt:lpstr>Begroting per patient</vt:lpstr>
      <vt:lpstr>Invulblad begroting</vt:lpstr>
      <vt:lpstr>Marap format</vt:lpstr>
      <vt:lpstr>'Begroting per patient'!Afdrukbereik</vt:lpstr>
      <vt:lpstr>'Begroting totaal'!Afdrukbereik</vt:lpstr>
      <vt:lpstr>'Invulblad begroting'!Afdrukbereik</vt:lpstr>
      <vt:lpstr>Voorblad!Afdrukbereik</vt:lpstr>
    </vt:vector>
  </TitlesOfParts>
  <Company>HagaZiekenhuis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K.Lindhout</dc:creator>
  <cp:lastModifiedBy>S.deVries02</cp:lastModifiedBy>
  <cp:lastPrinted>2020-08-07T11:24:20Z</cp:lastPrinted>
  <dcterms:created xsi:type="dcterms:W3CDTF">2012-01-04T10:04:11Z</dcterms:created>
  <dcterms:modified xsi:type="dcterms:W3CDTF">2020-08-07T11:47:03Z</dcterms:modified>
</cp:coreProperties>
</file>